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3\dcti\post 2020\PROGRAME\Ro-Bg 2021-2027\Comitetul de Monitorizare\Written procedures\WP 45 Aprobare ITS + Invitatie Step 2 PO5\Invitation package\Annexes\"/>
    </mc:Choice>
  </mc:AlternateContent>
  <bookViews>
    <workbookView xWindow="0" yWindow="0" windowWidth="28800" windowHeight="12300" activeTab="2"/>
  </bookViews>
  <sheets>
    <sheet name="Phase 1" sheetId="2" r:id="rId1"/>
    <sheet name="Phase 2 " sheetId="3" r:id="rId2"/>
    <sheet name="Phase 2 State aid assessment" sheetId="5" r:id="rId3"/>
  </sheets>
  <definedNames>
    <definedName name="_xlnm.Print_Area" localSheetId="0">'Phase 1'!$A$1:$E$38</definedName>
    <definedName name="_xlnm.Print_Area" localSheetId="1">'Phase 2 '!$A$1:$P$114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 i="3" l="1"/>
  <c r="I48" i="3"/>
  <c r="I67" i="3" l="1"/>
  <c r="I111" i="3" l="1"/>
  <c r="I56" i="3" l="1"/>
  <c r="I53" i="3"/>
  <c r="I100" i="3"/>
  <c r="J21" i="3" l="1"/>
  <c r="I59" i="3"/>
  <c r="J26" i="3"/>
  <c r="I83" i="3" l="1"/>
  <c r="I78" i="3"/>
  <c r="J23" i="3" l="1"/>
  <c r="K81" i="3"/>
  <c r="I64" i="3" l="1"/>
  <c r="O61" i="3" l="1"/>
  <c r="J61" i="3" s="1"/>
  <c r="N61" i="3"/>
  <c r="M61" i="3"/>
  <c r="L61" i="3"/>
  <c r="K61" i="3"/>
  <c r="K60" i="3"/>
  <c r="I75" i="3"/>
  <c r="J27" i="3"/>
  <c r="J22" i="3" l="1"/>
  <c r="I70" i="3"/>
  <c r="J20" i="3"/>
  <c r="I41" i="3"/>
  <c r="I103" i="3"/>
  <c r="I50" i="3" l="1"/>
  <c r="I84" i="3" s="1"/>
  <c r="O110" i="3"/>
  <c r="J110" i="3" s="1"/>
  <c r="N110" i="3"/>
  <c r="M110" i="3"/>
  <c r="L110" i="3"/>
  <c r="K110" i="3"/>
  <c r="O109" i="3"/>
  <c r="J109" i="3" s="1"/>
  <c r="N109" i="3"/>
  <c r="M109" i="3"/>
  <c r="L109" i="3"/>
  <c r="K109" i="3"/>
  <c r="O108" i="3"/>
  <c r="J108" i="3" s="1"/>
  <c r="N108" i="3"/>
  <c r="M108" i="3"/>
  <c r="L108" i="3"/>
  <c r="K108" i="3"/>
  <c r="O107" i="3"/>
  <c r="J107" i="3" s="1"/>
  <c r="N107" i="3"/>
  <c r="M107" i="3"/>
  <c r="L107" i="3"/>
  <c r="K107" i="3"/>
  <c r="O106" i="3"/>
  <c r="J106" i="3" s="1"/>
  <c r="N106" i="3"/>
  <c r="M106" i="3"/>
  <c r="L106" i="3"/>
  <c r="K106" i="3"/>
  <c r="O105" i="3"/>
  <c r="J105" i="3" s="1"/>
  <c r="N105" i="3"/>
  <c r="M105" i="3"/>
  <c r="L105" i="3"/>
  <c r="K105" i="3"/>
  <c r="O104" i="3"/>
  <c r="J104" i="3" s="1"/>
  <c r="N104" i="3"/>
  <c r="M104" i="3"/>
  <c r="L104" i="3"/>
  <c r="K104" i="3"/>
  <c r="P101" i="3"/>
  <c r="O99" i="3"/>
  <c r="J99" i="3" s="1"/>
  <c r="N99" i="3"/>
  <c r="M99" i="3"/>
  <c r="L99" i="3"/>
  <c r="K99" i="3"/>
  <c r="O98" i="3"/>
  <c r="J98" i="3" s="1"/>
  <c r="N98" i="3"/>
  <c r="M98" i="3"/>
  <c r="L98" i="3"/>
  <c r="K98" i="3"/>
  <c r="P95" i="3"/>
  <c r="I94" i="3"/>
  <c r="O93" i="3"/>
  <c r="J93" i="3" s="1"/>
  <c r="N93" i="3"/>
  <c r="M93" i="3"/>
  <c r="L93" i="3"/>
  <c r="K93" i="3"/>
  <c r="O92" i="3"/>
  <c r="J92" i="3" s="1"/>
  <c r="N92" i="3"/>
  <c r="M92" i="3"/>
  <c r="L92" i="3"/>
  <c r="K92" i="3"/>
  <c r="O91" i="3"/>
  <c r="J91" i="3" s="1"/>
  <c r="N91" i="3"/>
  <c r="M91" i="3"/>
  <c r="L91" i="3"/>
  <c r="K91" i="3"/>
  <c r="O90" i="3"/>
  <c r="J90" i="3" s="1"/>
  <c r="N90" i="3"/>
  <c r="M90" i="3"/>
  <c r="L90" i="3"/>
  <c r="K90" i="3"/>
  <c r="O89" i="3"/>
  <c r="J89" i="3" s="1"/>
  <c r="N89" i="3"/>
  <c r="M89" i="3"/>
  <c r="L89" i="3"/>
  <c r="K89" i="3"/>
  <c r="I88" i="3"/>
  <c r="P86" i="3"/>
  <c r="O82" i="3"/>
  <c r="J82" i="3" s="1"/>
  <c r="N82" i="3"/>
  <c r="M82" i="3"/>
  <c r="L82" i="3"/>
  <c r="K82" i="3"/>
  <c r="O81" i="3"/>
  <c r="J81" i="3" s="1"/>
  <c r="N81" i="3"/>
  <c r="M81" i="3"/>
  <c r="L81" i="3"/>
  <c r="O80" i="3"/>
  <c r="J80" i="3" s="1"/>
  <c r="N80" i="3"/>
  <c r="M80" i="3"/>
  <c r="L80" i="3"/>
  <c r="K80" i="3"/>
  <c r="O79" i="3"/>
  <c r="J79" i="3" s="1"/>
  <c r="N79" i="3"/>
  <c r="M79" i="3"/>
  <c r="L79" i="3"/>
  <c r="K79" i="3"/>
  <c r="P76" i="3"/>
  <c r="O74" i="3"/>
  <c r="J74" i="3" s="1"/>
  <c r="N74" i="3"/>
  <c r="M74" i="3"/>
  <c r="L74" i="3"/>
  <c r="K74" i="3"/>
  <c r="O73" i="3"/>
  <c r="J73" i="3" s="1"/>
  <c r="N73" i="3"/>
  <c r="M73" i="3"/>
  <c r="L73" i="3"/>
  <c r="K73" i="3"/>
  <c r="O72" i="3"/>
  <c r="J72" i="3" s="1"/>
  <c r="N72" i="3"/>
  <c r="M72" i="3"/>
  <c r="L72" i="3"/>
  <c r="K72" i="3"/>
  <c r="O71" i="3"/>
  <c r="J71" i="3" s="1"/>
  <c r="N71" i="3"/>
  <c r="M71" i="3"/>
  <c r="L71" i="3"/>
  <c r="K71" i="3"/>
  <c r="P68" i="3"/>
  <c r="O66" i="3"/>
  <c r="J66" i="3" s="1"/>
  <c r="N66" i="3"/>
  <c r="M66" i="3"/>
  <c r="L66" i="3"/>
  <c r="K66" i="3"/>
  <c r="O65" i="3"/>
  <c r="J65" i="3" s="1"/>
  <c r="N65" i="3"/>
  <c r="M65" i="3"/>
  <c r="L65" i="3"/>
  <c r="K65" i="3"/>
  <c r="O63" i="3"/>
  <c r="J63" i="3" s="1"/>
  <c r="N63" i="3"/>
  <c r="M63" i="3"/>
  <c r="L63" i="3"/>
  <c r="K63" i="3"/>
  <c r="O62" i="3"/>
  <c r="N62" i="3"/>
  <c r="M62" i="3"/>
  <c r="L62" i="3"/>
  <c r="J62" i="3" s="1"/>
  <c r="K62" i="3"/>
  <c r="O60" i="3"/>
  <c r="J60" i="3" s="1"/>
  <c r="N60" i="3"/>
  <c r="M60" i="3"/>
  <c r="L60" i="3"/>
  <c r="P57" i="3"/>
  <c r="O55" i="3"/>
  <c r="J55" i="3" s="1"/>
  <c r="N55" i="3"/>
  <c r="M55" i="3"/>
  <c r="L55" i="3"/>
  <c r="K55" i="3"/>
  <c r="O54" i="3"/>
  <c r="J54" i="3" s="1"/>
  <c r="N54" i="3"/>
  <c r="M54" i="3"/>
  <c r="L54" i="3"/>
  <c r="K54" i="3"/>
  <c r="K53" i="3"/>
  <c r="K59" i="3" s="1"/>
  <c r="K64" i="3" s="1"/>
  <c r="K70" i="3" s="1"/>
  <c r="K78" i="3" s="1"/>
  <c r="K88" i="3" s="1"/>
  <c r="K97" i="3" s="1"/>
  <c r="K103" i="3" s="1"/>
  <c r="P51" i="3"/>
  <c r="J51" i="3"/>
  <c r="J57" i="3" s="1"/>
  <c r="J68" i="3" s="1"/>
  <c r="J76" i="3" s="1"/>
  <c r="J86" i="3" s="1"/>
  <c r="J95" i="3" s="1"/>
  <c r="J101" i="3" s="1"/>
  <c r="I51" i="3"/>
  <c r="I57" i="3" s="1"/>
  <c r="I76" i="3" s="1"/>
  <c r="I86" i="3" s="1"/>
  <c r="I95" i="3" s="1"/>
  <c r="I101" i="3" s="1"/>
  <c r="O49" i="3"/>
  <c r="J49" i="3" s="1"/>
  <c r="J48" i="3" s="1"/>
  <c r="N49" i="3"/>
  <c r="M49" i="3"/>
  <c r="L49" i="3"/>
  <c r="K49" i="3"/>
  <c r="K48" i="3"/>
  <c r="O47" i="3"/>
  <c r="J47" i="3" s="1"/>
  <c r="N47" i="3"/>
  <c r="M47" i="3"/>
  <c r="L47" i="3"/>
  <c r="K47" i="3"/>
  <c r="O46" i="3"/>
  <c r="J46" i="3" s="1"/>
  <c r="N46" i="3"/>
  <c r="M46" i="3"/>
  <c r="L46" i="3"/>
  <c r="K46" i="3"/>
  <c r="O45" i="3"/>
  <c r="J45" i="3" s="1"/>
  <c r="N45" i="3"/>
  <c r="M45" i="3"/>
  <c r="L45" i="3"/>
  <c r="K45" i="3"/>
  <c r="K44" i="3"/>
  <c r="O43" i="3"/>
  <c r="N43" i="3"/>
  <c r="M43" i="3"/>
  <c r="J43" i="3" s="1"/>
  <c r="L43" i="3"/>
  <c r="K43" i="3"/>
  <c r="O42" i="3"/>
  <c r="N42" i="3"/>
  <c r="M42" i="3"/>
  <c r="J42" i="3" s="1"/>
  <c r="L42" i="3"/>
  <c r="K42" i="3"/>
  <c r="J78" i="3" l="1"/>
  <c r="J83" i="3" s="1"/>
  <c r="J97" i="3"/>
  <c r="J53" i="3"/>
  <c r="J56" i="3" s="1"/>
  <c r="J25" i="3"/>
  <c r="J24" i="3" s="1"/>
  <c r="I112" i="3"/>
  <c r="J19" i="3"/>
  <c r="J18" i="3" s="1"/>
  <c r="J59" i="3"/>
  <c r="J41" i="3"/>
  <c r="J64" i="3"/>
  <c r="J100" i="3"/>
  <c r="J70" i="3"/>
  <c r="J75" i="3" s="1"/>
  <c r="J94" i="3"/>
  <c r="J88" i="3"/>
  <c r="J111" i="3"/>
  <c r="J103" i="3"/>
  <c r="J44" i="3"/>
  <c r="I68" i="3"/>
  <c r="J50" i="3" l="1"/>
  <c r="J28" i="3"/>
  <c r="I113" i="3"/>
  <c r="J67" i="3"/>
  <c r="J112" i="3"/>
  <c r="J84" i="3" l="1"/>
  <c r="J113" i="3" s="1"/>
</calcChain>
</file>

<file path=xl/sharedStrings.xml><?xml version="1.0" encoding="utf-8"?>
<sst xmlns="http://schemas.openxmlformats.org/spreadsheetml/2006/main" count="253" uniqueCount="206">
  <si>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</si>
  <si>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</si>
  <si>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</si>
  <si>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</si>
  <si>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</si>
  <si>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Project relevance</t>
  </si>
  <si>
    <t>Project intervention logic</t>
  </si>
  <si>
    <t>Partnership relevance</t>
  </si>
  <si>
    <t>Horizontal issues</t>
  </si>
  <si>
    <t>Work plan</t>
  </si>
  <si>
    <t>Communication</t>
  </si>
  <si>
    <t>Budget</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</si>
  <si>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</si>
  <si>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</si>
  <si>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</si>
  <si>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</si>
  <si>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</si>
  <si>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</si>
  <si>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</si>
  <si>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</si>
  <si>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</si>
  <si>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</si>
  <si>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</si>
  <si>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</si>
  <si>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</si>
  <si>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</si>
  <si>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</si>
  <si>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</si>
  <si>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</si>
  <si>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</si>
  <si>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</si>
  <si>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</si>
  <si>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</si>
  <si>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</si>
  <si>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</si>
  <si>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</si>
  <si>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</si>
  <si>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 xml:space="preserve"> weak</t>
  </si>
  <si>
    <t>AF C.2.3</t>
  </si>
  <si>
    <t>3. PROJECT INTERVENTION LOGIC</t>
  </si>
  <si>
    <t>To what extent is project intervention logic plausible?</t>
  </si>
  <si>
    <t xml:space="preserve">1.Project specific objectives are specific, realistic and achievable. </t>
  </si>
  <si>
    <t>AF C.4 Specific objectives in work packages</t>
  </si>
  <si>
    <t>AF C.4, C.5, C.6, D</t>
  </si>
  <si>
    <t>AF C.8.2</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</si>
  <si>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</si>
  <si>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</si>
  <si>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</si>
  <si>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</si>
  <si>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</si>
  <si>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</si>
  <si>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</si>
  <si>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</si>
  <si>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</si>
  <si>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</si>
  <si>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</si>
  <si>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</si>
  <si>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</si>
  <si>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</si>
  <si>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</si>
  <si>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</si>
  <si>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</si>
  <si>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</si>
  <si>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</si>
  <si>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</si>
  <si>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</si>
  <si>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</si>
  <si>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</si>
  <si>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</si>
  <si>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</si>
  <si>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</si>
  <si>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</si>
  <si>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</si>
  <si>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</si>
  <si>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</si>
  <si>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</si>
  <si>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</si>
  <si>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</si>
  <si>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</si>
  <si>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</si>
  <si>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</si>
  <si>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</si>
  <si>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</si>
  <si>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</si>
  <si>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No.</t>
  </si>
  <si>
    <t>Criteria</t>
  </si>
  <si>
    <t xml:space="preserve">YES </t>
  </si>
  <si>
    <t>NO</t>
  </si>
  <si>
    <t>A Lead Partner is appointed among the project partners.</t>
  </si>
  <si>
    <t>At least one partner from each side of the border is involved.</t>
  </si>
  <si>
    <t>The project complies with the EU and programme requirements regarding information and publicity and the project includes provisions regarding information and publicity.</t>
  </si>
  <si>
    <t>NOT APPLICABLE/OBSERVATIONS</t>
  </si>
  <si>
    <t>1. The project makes a positive contribution to programme horizontal principle equal opportunities and non-discrimination &amp; the principle of equality between men and women</t>
  </si>
  <si>
    <t>Mark awarded by assessor - simulation</t>
  </si>
  <si>
    <t>AF D.2</t>
  </si>
  <si>
    <t>AF  E.3</t>
  </si>
  <si>
    <t>AF D.2 &amp;E.3</t>
  </si>
  <si>
    <t>AF D.4</t>
  </si>
  <si>
    <t xml:space="preserve">
AF D.2 &amp; E.3
</t>
  </si>
  <si>
    <t>AF D.2&amp;E.3</t>
  </si>
  <si>
    <t xml:space="preserve">AF D.2 &amp; E.3
</t>
  </si>
  <si>
    <t>3.Financial allocation per cost category is in line with the work plan</t>
  </si>
  <si>
    <t xml:space="preserve">5.The application of lump sums is appropriate and in line with the Programme rules. 
</t>
  </si>
  <si>
    <t xml:space="preserve">7.Sufficient and reasonable resources are planned for investments and equipment purchases (if applicable) and their costs are realistic. 
</t>
  </si>
  <si>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</si>
  <si>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</si>
  <si>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</si>
  <si>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</si>
  <si>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</si>
  <si>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</si>
  <si>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</si>
  <si>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r>
      <t xml:space="preserve">5. The importance of investments and their </t>
    </r>
    <r>
      <rPr>
        <sz val="11"/>
        <color theme="4" tint="-0.499984740745262"/>
        <rFont val="Trebuchet MS"/>
        <family val="2"/>
      </rPr>
      <t>cross-border relevance is demonstrated to reach project objectives (if applicable)</t>
    </r>
  </si>
  <si>
    <t xml:space="preserve">Mark awarded by assessor converted into points based on the simulation
</t>
  </si>
  <si>
    <t>Weight of mark in the maximum score</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</si>
  <si>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</si>
  <si>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</si>
  <si>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</si>
  <si>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t>State aid check-list</t>
  </si>
  <si>
    <t>Description</t>
  </si>
  <si>
    <t>Question</t>
  </si>
  <si>
    <t>Answer (Yes/No)</t>
  </si>
  <si>
    <t>Comments</t>
  </si>
  <si>
    <t>2. Economic advantage to an undertaking</t>
  </si>
  <si>
    <r>
      <t>1.</t>
    </r>
    <r>
      <rPr>
        <sz val="10"/>
        <color theme="4" tint="-0.499984740745262"/>
        <rFont val="Times New Roman"/>
        <family val="1"/>
      </rPr>
      <t xml:space="preserve">    </t>
    </r>
    <r>
      <rPr>
        <sz val="10"/>
        <color theme="4" tint="-0.499984740745262"/>
        <rFont val="Trebuchet MS"/>
        <family val="2"/>
      </rPr>
      <t>State resources</t>
    </r>
  </si>
  <si>
    <t xml:space="preserve">3. Selectivity </t>
  </si>
  <si>
    <t>4. Distortion of competition</t>
  </si>
  <si>
    <t>5.Effect on trade between Member States</t>
  </si>
  <si>
    <t>Yes</t>
  </si>
  <si>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</si>
  <si>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</si>
  <si>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</si>
  <si>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</si>
  <si>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</si>
  <si>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</si>
  <si>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</si>
  <si>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</si>
  <si>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</si>
  <si>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For Interrreg Programmes is Yes</t>
  </si>
  <si>
    <t xml:space="preserve">ERDF is considered to be granted through State resources or by the State, so for Interreg Programmes the answer is YES.  </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</si>
  <si>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</si>
  <si>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8.Is there a competitive market for the product/service in question?
Does the project distort or threaten to distort competition?
</t>
    </r>
    <r>
      <rPr>
        <sz val="10"/>
        <color rgb="FFFF0000"/>
        <rFont val="Trebuchet MS"/>
        <family val="2"/>
      </rPr>
      <t/>
    </r>
  </si>
  <si>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</si>
  <si>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</si>
  <si>
    <t xml:space="preserve">9.Is there a European market for the product/service in question, or does it have a mere local nature?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</si>
  <si>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</si>
  <si>
    <t xml:space="preserve">3.Proposed project outputs are needed to achieve project specific objectives
</t>
  </si>
  <si>
    <r>
      <t xml:space="preserve">4. Project outputs and results that contribute to Programme indicators are realistic (it is possible to achieve them with given resources – i.e. time, partners, budget - and they are realistic based on the quantification provided)
</t>
    </r>
    <r>
      <rPr>
        <sz val="11"/>
        <color rgb="FFFF0000"/>
        <rFont val="Trebuchet MS"/>
        <family val="2"/>
      </rPr>
      <t/>
    </r>
  </si>
  <si>
    <t xml:space="preserve">6. Project main outputs are applicable and replicable by other organisations/regions/countries outside of the current partnership (transferability) – if not, it is justified. </t>
  </si>
  <si>
    <t>Cross-border cooperation character and impact</t>
  </si>
  <si>
    <t>2. CROSS-BORDER COOPERATION CHARACTER AND IMPACT</t>
  </si>
  <si>
    <t>3. The project makes a positive contribution to the New European Bauhaus  initiative promoting accessible and inclusive learning for all persons</t>
  </si>
  <si>
    <t xml:space="preserve">5.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</si>
  <si>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t xml:space="preserve">Priority 4: An integrated region
Call for proposals for 5.2 - Fostering the integrated and inclusive social, economic and environmental local development, culture, natural heritage, sustainable tourism and security, in areas other than urban areas
</t>
  </si>
  <si>
    <t>Declaration from the owner of the land and/or construction (building or item of infrastructure) that the real property on/in which the investment will take place is:
- free of any encumbrances;
- not the object of a pending litigation;
- not the object of a claim according to the relevant national legislation.</t>
  </si>
  <si>
    <r>
      <t xml:space="preserve">What added value does the cooperation bring?  </t>
    </r>
    <r>
      <rPr>
        <b/>
        <sz val="11"/>
        <color rgb="FFFF0000"/>
        <rFont val="Trebuchet MS"/>
        <family val="2"/>
      </rPr>
      <t>(NB:  If 0 points are awarded to one of the following criteria - 2.1; 2.2; 2.3 -  the AF will be returned for improvement/ proposed for rejection*)</t>
    </r>
  </si>
  <si>
    <r>
      <t>3. The project overall objective clearly contributes to the achievement of the Programme priority specific objective.</t>
    </r>
    <r>
      <rPr>
        <sz val="11"/>
        <color rgb="FFFF0000"/>
        <rFont val="Trebuchet MS"/>
        <family val="2"/>
      </rPr>
      <t xml:space="preserve"> (NB: If 0 points are awarded for this criterion the AF will be returned for improvement/proposed for rejection*)</t>
    </r>
  </si>
  <si>
    <r>
      <t xml:space="preserve">4. The project outputs clearly link to Programme output indicators and their contribution to Programme targets is sufficient. </t>
    </r>
    <r>
      <rPr>
        <sz val="11"/>
        <color rgb="FFFF0000"/>
        <rFont val="Trebuchet MS"/>
        <family val="2"/>
      </rPr>
      <t>(NB: If 0 points are awarded for this criterion the AF will be returned for improvement/proposed for rejection*)</t>
    </r>
  </si>
  <si>
    <r>
      <t>5. Project’s contribution to Programme result indicators is realistic and sufficient.</t>
    </r>
    <r>
      <rPr>
        <sz val="11"/>
        <color rgb="FFFF0000"/>
        <rFont val="Trebuchet MS"/>
        <family val="2"/>
      </rPr>
      <t xml:space="preserve"> (NB: If 0 points are awarded for this criterion the AF will be returned for improvement/proposed for rejection*)</t>
    </r>
  </si>
  <si>
    <r>
      <t>To what extent will project outputs have an impact beyond project life time?</t>
    </r>
    <r>
      <rPr>
        <b/>
        <sz val="11"/>
        <color rgb="FFFF0000"/>
        <rFont val="Trebuchet MS"/>
        <family val="2"/>
      </rPr>
      <t xml:space="preserve"> (NB: If 0 points are awarded for criterion 3.5. the AF will be  returned for improvement/proposed for rejection*)</t>
    </r>
    <r>
      <rPr>
        <b/>
        <sz val="11"/>
        <color theme="4" tint="-0.499984740745262"/>
        <rFont val="Trebuchet MS"/>
        <family val="2"/>
      </rPr>
      <t>.</t>
    </r>
  </si>
  <si>
    <r>
      <t>1.The budget allocated to the activities is in line with the project content and the costs are realistic.</t>
    </r>
    <r>
      <rPr>
        <sz val="11"/>
        <color theme="9" tint="-0.499984740745262"/>
        <rFont val="Trebuchet MS"/>
        <family val="2"/>
      </rPr>
      <t xml:space="preserve"> </t>
    </r>
    <r>
      <rPr>
        <sz val="11"/>
        <color rgb="FFFF0000"/>
        <rFont val="Trebuchet MS"/>
        <family val="2"/>
      </rPr>
      <t>The budget is justified and necessary in terms of the forecasted activities, outputs and results. The proposed costs are reasonable and there is no duplication of costs.</t>
    </r>
    <r>
      <rPr>
        <sz val="11"/>
        <color theme="4" tint="-0.499984740745262"/>
        <rFont val="Trebuchet MS"/>
        <family val="2"/>
      </rPr>
      <t xml:space="preserve">
</t>
    </r>
  </si>
  <si>
    <r>
      <t>2.Sufficient and reasonable resources are planned to ensure project implementation.</t>
    </r>
    <r>
      <rPr>
        <sz val="11"/>
        <color rgb="FFFF0000"/>
        <rFont val="Trebuchet MS"/>
        <family val="2"/>
      </rPr>
      <t>The budget of each partner reflects the partner’s involvement in the project</t>
    </r>
  </si>
  <si>
    <r>
      <t xml:space="preserve">4.The distribution of the budget per period is in line with the work plan </t>
    </r>
    <r>
      <rPr>
        <sz val="11"/>
        <color rgb="FFFF0000"/>
        <rFont val="Trebuchet MS"/>
        <family val="2"/>
      </rPr>
      <t>and envisaged outputs.</t>
    </r>
  </si>
  <si>
    <r>
      <t>6.The available information in the budget is transparent and sufficient. On that basis, the project budget appears proportionate to the proposed work plan, project outputs and project's contribution to Programme indicators aimed for</t>
    </r>
    <r>
      <rPr>
        <sz val="11"/>
        <color theme="9" tint="-0.499984740745262"/>
        <rFont val="Trebuchet MS"/>
        <family val="2"/>
      </rPr>
      <t xml:space="preserve">. </t>
    </r>
    <r>
      <rPr>
        <sz val="11"/>
        <color rgb="FFFF0000"/>
        <rFont val="Trebuchet MS"/>
        <family val="2"/>
      </rPr>
      <t xml:space="preserve">Planned outputs and activities are clearly reflected in the budget . </t>
    </r>
  </si>
  <si>
    <t>Is this application developed based on a concept  note approved by the ITS and accepted by the Programme?</t>
  </si>
  <si>
    <t xml:space="preserve">TOTAL POINTS for the STRATEGIC ASSESSMENT CRITERIA:
PROJECT RELEVANCE points + CROSS BORDER COOPERATION CHARACTER AND IMPACT points + PROJECT INTERVENTION LOGIC points + PARTNERSHIP RELEVANCE points + HORIZONTAL ISSUES points
</t>
  </si>
  <si>
    <r>
      <t>To what extent will the project contribute to the achievement of Programme’s objectives and indicators?</t>
    </r>
    <r>
      <rPr>
        <b/>
        <sz val="11"/>
        <color rgb="FFFF0000"/>
        <rFont val="Trebuchet MS"/>
        <family val="2"/>
      </rPr>
      <t xml:space="preserve"> (NB:  If 0 points are awarded to one of the following criteria - 1.3;1.4; 1.5 -  the AF will be returned for improvement/proposed for rejection)</t>
    </r>
  </si>
  <si>
    <r>
      <t>TOTAL POINTS FOR PROJECT RELEVANCE</t>
    </r>
    <r>
      <rPr>
        <b/>
        <sz val="11"/>
        <color rgb="FFFF0000"/>
        <rFont val="Trebuchet MS"/>
        <family val="2"/>
      </rPr>
      <t xml:space="preserve"> </t>
    </r>
  </si>
  <si>
    <t xml:space="preserve">TOTAL POINTS FOR CROSS BORDER COOPERATION CHARACTER AND IMPACT </t>
  </si>
  <si>
    <t xml:space="preserve">The partner(s) hold/s the right of property and/or use over the land and/or construction (building or item of infrastructure) subject to the project's intervention, proved by legal acts, contracts or any other valid proof under the real property law. If the partner(s) hold/s only the right of use, such right should be secured for at at least 5 years after the completion of the operation. 
or:
If the partner(s) does/did not provide valid proofs/documents to demonstrate the real property rights, they submitted a declaration on own responsibility regarding the ownership status  of the land/or construction (building or item of infrastructure).  </t>
  </si>
  <si>
    <r>
      <t>The project is in line with one of the specific objectives included in the call.</t>
    </r>
    <r>
      <rPr>
        <sz val="11"/>
        <color rgb="FFFF0000"/>
        <rFont val="Trebuchet MS"/>
        <family val="2"/>
      </rPr>
      <t xml:space="preserve"> </t>
    </r>
  </si>
  <si>
    <t>If the project includes infrastructure investments with an expected lifespan of at least 5 years, partners submitted the required climate proofing documentation in terms of climate adaptation and resilience, including the assessment of expected climate change impacts, the partner declaration, and, if applicable, the independent verification report. If not the case, are there any information regarding the observance of the climate proofing?</t>
  </si>
  <si>
    <t xml:space="preserve">NB: In case of missing or incomplete annexes, they shall be requested during the clarification process. The applicant must respond to the clarifications within the set deadline. However, in duly justified cases, the partners may request an extension of this deadline. If the requested annexes are not submitted within this timeframe, the assessment will continue without these documents. </t>
  </si>
  <si>
    <t>The application form uploaded in the electronic system contains all the annexes and documents requested in the  Invitation.</t>
  </si>
  <si>
    <t>The application contains modifications  compared to the concept note which are made in accordance with the provisions of the  Invitation and are clearly justified and described in Annex 12 Self-assessment of the modifications.</t>
  </si>
  <si>
    <t>If different from the partner(s), the owner of the land and/or construction (building or item of infrastructure) has given it’s written agreement for the partner(s) to perform the investment on/in the relevant land and/or construction (building or item of infrastructure)                                                                              or:
If the partner(s) does/did not provide the ownwer's written agreement, they submitted a declaration on own responsibility regarding such an agreement.</t>
  </si>
  <si>
    <t xml:space="preserve">Documents related to the registration of the land and/or construction (building or item of infrastructure) in the relevant public registers have been submitted.                                            or:                                                                                                                                              
If the partner(s) did not submitted valid proofs/documents to demonstrate the property's registration, they submitted a declaration on own responsibility regarding the registration of the land/or construction (building or item of infrastructure). </t>
  </si>
  <si>
    <t>If the project does not include infrastructure investments with an expected lifespan of at least 5 years, the criterion is considered fulfilled and marked with "Not applicable".</t>
  </si>
  <si>
    <t xml:space="preserve">       - identify missing or incorrect elements in the application form,</t>
  </si>
  <si>
    <t xml:space="preserve">       - verify the eligibility of submmitted application prior to quality assessment</t>
  </si>
  <si>
    <t>Only the applications which receive ”Yes” or "Not applicable" to the following eligibility questions will pass the eligibility check and reach the second phase of the evaluation</t>
  </si>
  <si>
    <r>
      <rPr>
        <b/>
        <sz val="11"/>
        <color theme="4" tint="-0.499984740745262"/>
        <rFont val="Trebuchet MS"/>
        <family val="2"/>
      </rPr>
      <t>At least 3 of the cooperation criteria</t>
    </r>
    <r>
      <rPr>
        <sz val="11"/>
        <color theme="4" tint="-0.499984740745262"/>
        <rFont val="Trebuchet MS"/>
        <family val="2"/>
      </rPr>
      <t xml:space="preserve"> are clearly fulfilled: 
- </t>
    </r>
    <r>
      <rPr>
        <b/>
        <sz val="11"/>
        <color theme="4" tint="-0.499984740745262"/>
        <rFont val="Trebuchet MS"/>
        <family val="2"/>
      </rPr>
      <t>mandatory criteria:</t>
    </r>
    <r>
      <rPr>
        <sz val="11"/>
        <color theme="4" tint="-0.499984740745262"/>
        <rFont val="Trebuchet MS"/>
        <family val="2"/>
      </rPr>
      <t xml:space="preserve"> joint development and joint implementation of the project among partners 
and 
- </t>
    </r>
    <r>
      <rPr>
        <b/>
        <sz val="11"/>
        <color theme="4" tint="-0.499984740745262"/>
        <rFont val="Trebuchet MS"/>
        <family val="2"/>
      </rPr>
      <t>optional criteria</t>
    </r>
    <r>
      <rPr>
        <sz val="11"/>
        <color theme="4" tint="-0.499984740745262"/>
        <rFont val="Trebuchet MS"/>
        <family val="2"/>
      </rPr>
      <t>: one/or both of the following: joint financing and joint staff provided by partners.</t>
    </r>
  </si>
  <si>
    <t>The project was not physically completed or fully implemented before the submission of the  application for funding under the programme.</t>
  </si>
  <si>
    <t>All sections of the application form and budget form and all the mandatory Annexes have been properly and accurately filled in, in English. Documents issued by third parties in other language are accompanied by their English translation – in their entirety or only for the relevant provisions.</t>
  </si>
  <si>
    <r>
      <t xml:space="preserve">The implementation period is in the limits established within the  </t>
    </r>
    <r>
      <rPr>
        <i/>
        <sz val="11"/>
        <color theme="4" tint="-0.499984740745262"/>
        <rFont val="Trebuchet MS"/>
        <family val="2"/>
      </rPr>
      <t>Invitation</t>
    </r>
    <r>
      <rPr>
        <sz val="11"/>
        <color theme="4" tint="-0.499984740745262"/>
        <rFont val="Trebuchet MS"/>
        <family val="2"/>
      </rPr>
      <t xml:space="preserve"> (does not exceed the maximum project durations indicated in the </t>
    </r>
    <r>
      <rPr>
        <i/>
        <sz val="11"/>
        <color theme="4" tint="-0.499984740745262"/>
        <rFont val="Trebuchet MS"/>
        <family val="2"/>
      </rPr>
      <t>Invitation</t>
    </r>
    <r>
      <rPr>
        <sz val="11"/>
        <color theme="4" tint="-0.499984740745262"/>
        <rFont val="Trebuchet MS"/>
        <family val="2"/>
      </rPr>
      <t>.</t>
    </r>
  </si>
  <si>
    <r>
      <t xml:space="preserve">All mandatory annexes are signed and filled in and they observe the standard format set by the  </t>
    </r>
    <r>
      <rPr>
        <i/>
        <sz val="11"/>
        <color theme="4" tint="-0.499984740745262"/>
        <rFont val="Trebuchet MS"/>
        <family val="2"/>
      </rPr>
      <t>Invitation</t>
    </r>
    <r>
      <rPr>
        <sz val="11"/>
        <color theme="4" tint="-0.499984740745262"/>
        <rFont val="Trebuchet MS"/>
        <family val="2"/>
      </rPr>
      <t>, where the case.</t>
    </r>
  </si>
  <si>
    <r>
      <t xml:space="preserve">The value of the financial support requested is in line with the limits indicated in the  </t>
    </r>
    <r>
      <rPr>
        <i/>
        <sz val="11"/>
        <color theme="4" tint="-0.499984740745262"/>
        <rFont val="Trebuchet MS"/>
        <family val="2"/>
      </rPr>
      <t>Invitation</t>
    </r>
    <r>
      <rPr>
        <sz val="11"/>
        <color theme="4" tint="-0.499984740745262"/>
        <rFont val="Trebuchet MS"/>
        <family val="2"/>
      </rPr>
      <t>.</t>
    </r>
    <r>
      <rPr>
        <sz val="11"/>
        <color rgb="FFFF0000"/>
        <rFont val="Trebuchet MS"/>
        <family val="2"/>
      </rPr>
      <t xml:space="preserve"> </t>
    </r>
    <r>
      <rPr>
        <sz val="11"/>
        <color theme="4" tint="-0.499984740745262"/>
        <rFont val="Trebuchet MS"/>
        <family val="2"/>
      </rPr>
      <t xml:space="preserve">
</t>
    </r>
  </si>
  <si>
    <r>
      <t xml:space="preserve">The percentage of the financial support requested from ERDF and state budgets are within the limits indicated in the </t>
    </r>
    <r>
      <rPr>
        <i/>
        <sz val="11"/>
        <color theme="4" tint="-0.499984740745262"/>
        <rFont val="Trebuchet MS"/>
        <family val="2"/>
      </rPr>
      <t>Invitation.</t>
    </r>
  </si>
  <si>
    <r>
      <t xml:space="preserve">The partners are eligible organisations according to the </t>
    </r>
    <r>
      <rPr>
        <i/>
        <sz val="11"/>
        <color theme="4" tint="-0.499984740745262"/>
        <rFont val="Trebuchet MS"/>
        <family val="2"/>
      </rPr>
      <t>Invitation</t>
    </r>
    <r>
      <rPr>
        <sz val="11"/>
        <color theme="4" tint="-0.499984740745262"/>
        <rFont val="Trebuchet MS"/>
        <family val="2"/>
      </rPr>
      <t xml:space="preserve"> (assessment based on the project partner statement, legal documents of the applicants) and are observing the requirements concerning the statute, location or other conditions set by the </t>
    </r>
    <r>
      <rPr>
        <i/>
        <sz val="11"/>
        <color theme="4" tint="-0.499984740745262"/>
        <rFont val="Trebuchet MS"/>
        <family val="2"/>
      </rPr>
      <t>Invitation.</t>
    </r>
  </si>
  <si>
    <t>No partner has benefited of support from public funds for the same project proposal (in terms of objectives, activities and results) and does not apply at the same time for other funding with the same project. For projects referring to infrastructure items, the avoidance of double financing refers to the same infrastructure/segment of infrastructure.</t>
  </si>
  <si>
    <t>The project activites fall within the types of actions under the specific objective of the programme.</t>
  </si>
  <si>
    <t>STRATEGIC assessment criteria (points)</t>
  </si>
  <si>
    <t>OPERATIONAL assessment criteria (points)</t>
  </si>
  <si>
    <t>TOTAL strategic criteria + operational criteria (points)</t>
  </si>
  <si>
    <t>6. The project demonstrates new solutions or ideas that go beyond the existing practice in the sector/Programme area/participating countries or adapts and implements already developed solutions</t>
  </si>
  <si>
    <r>
      <t xml:space="preserve">1. </t>
    </r>
    <r>
      <rPr>
        <sz val="11"/>
        <color theme="4" tint="-0.499984740745262"/>
        <rFont val="Trebuchet MS"/>
        <family val="2"/>
      </rPr>
      <t xml:space="preserve">The importance of cooperation beyond borders for the topic addressed and a cross-border impact is clearly demonstrated, including the impact on various target groups </t>
    </r>
    <r>
      <rPr>
        <sz val="11"/>
        <color rgb="FFFF0000"/>
        <rFont val="Trebuchet MS"/>
        <family val="2"/>
      </rPr>
      <t>(NB: If 0 points are awarded for this criterion the AF will be returned for improvement/ proposed for rejection*)</t>
    </r>
  </si>
  <si>
    <r>
      <t>2.</t>
    </r>
    <r>
      <rPr>
        <sz val="11"/>
        <color theme="4" tint="-0.499984740745262"/>
        <rFont val="Trebuchet MS"/>
        <family val="2"/>
      </rPr>
      <t>The results cannot (or only to some extent) be achieved without cooperation and have clear cross-border impact.</t>
    </r>
    <r>
      <rPr>
        <sz val="11"/>
        <color theme="8" tint="-0.499984740745262"/>
        <rFont val="Trebuchet MS"/>
        <family val="2"/>
      </rPr>
      <t xml:space="preserve"> </t>
    </r>
    <r>
      <rPr>
        <sz val="11"/>
        <color rgb="FFFF0000"/>
        <rFont val="Trebuchet MS"/>
        <family val="2"/>
      </rPr>
      <t>(NB: If 0 points are awarded for this criterion the AF will be returned for improvement/ proposed for rejection*)</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</si>
  <si>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</si>
  <si>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aim is to assess the viability and the feasibility of the proposed project, as well as its value for money in terms of resources used versus results delivered.</t>
    </r>
  </si>
  <si>
    <t>AF C.2.2 and AF C.2.7</t>
  </si>
  <si>
    <r>
      <t xml:space="preserve">The project is implemented within the ITS area </t>
    </r>
    <r>
      <rPr>
        <sz val="11"/>
        <color rgb="FFFF0000"/>
        <rFont val="Trebuchet MS"/>
        <family val="2"/>
      </rPr>
      <t xml:space="preserve">
</t>
    </r>
    <r>
      <rPr>
        <sz val="11"/>
        <color theme="4" tint="-0.499984740745262"/>
        <rFont val="Trebuchet MS"/>
        <family val="2"/>
      </rPr>
      <t>or:
If part of the operation is to be implemented outside the ITS area, it is within the territory of the countries participating to the Programme, and the activities contribute to the objectives of the programme, in the benefit of the ITS area, and are in line with the specific</t>
    </r>
    <r>
      <rPr>
        <i/>
        <sz val="11"/>
        <color theme="4" tint="-0.499984740745262"/>
        <rFont val="Trebuchet MS"/>
        <family val="2"/>
      </rPr>
      <t xml:space="preserve"> Invitation's</t>
    </r>
    <r>
      <rPr>
        <sz val="11"/>
        <color theme="4" tint="-0.499984740745262"/>
        <rFont val="Trebuchet MS"/>
        <family val="2"/>
      </rPr>
      <t xml:space="preserve"> provisions.</t>
    </r>
  </si>
  <si>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2, as average, than 1.5 points will be granted.
The total score for cluster is than calculated: 1.5 + 1 + 4 + 3 + 3 + 2 + 2 + 3= 15.50 points out of 18 points</t>
    </r>
  </si>
  <si>
    <r>
      <t xml:space="preserve">5.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t>
    </r>
    <r>
      <rPr>
        <b/>
        <sz val="11"/>
        <color rgb="FFFF0000"/>
        <rFont val="Trebuchet MS"/>
        <family val="2"/>
      </rPr>
      <t>(NB: If 0 points are awarded for this criteria the AF will be  returned for improvement/proposed for rejection*)</t>
    </r>
    <r>
      <rPr>
        <sz val="11"/>
        <color rgb="FFFF0000"/>
        <rFont val="Trebuchet MS"/>
        <family val="2"/>
      </rPr>
      <t>.</t>
    </r>
  </si>
  <si>
    <t xml:space="preserve">2. With respect to the project’s objectives, the project partnership: 
• is balanced with respect to the levels, sectors, territory
• consists of partners that complement each other.
</t>
  </si>
  <si>
    <t xml:space="preserve">2. Are the project outputs and results contributing to Programme indicators? Are they clearly identified? Is the target realistic and relevent, supported by a clear justification? Is there a logic connection between the outputs and results and the proposed activities?
SO 5.2:
- 0 - not addressed at all or address exclusively RCO87 -  RCR84; (NB: If 0 points are awarded for this criterion the AF will be rejected, without any assessment and second chance)
- 1 - 4 points, depending on the number of selected pairs of indicators (4 points for selecting all 3 pairs of indicators):
- 1 point for selecting the pair  RCO77 - RCR77 or RCO58 - RCR64 
- 2 points  for selection 2 pairs  RCO77 - RCR77 + RCO87 - RCR 84 or RCO58 -RCR 64 + RCO87-RCR 84
- 3 points for selection RCO58 - RCR 64 + RCO77-RCR 77
- 4 points for selection all outputs and result indicators: RCO77 - RCR77 + RCO87 - RCR 84 + RCO58 -RCR 64 
</t>
  </si>
  <si>
    <r>
      <t>NB: * The application submitted in the 2nd step (full application) shall be assessed by the assessors against all the above criteria. If the total score of the project is below the threshold of 60 points of or if the thresholds for certain criteria are not met, it will be returned for improvement. When returned for improvement, the assessors shall include all the recommendations/proposals needed to increase the quality of the project. Should the applicant fail to implement all the modifications/recommendations proposed by the assessors within the set deadline, the project may be rejected from funding. In case of resubmission, the application form (AF) will be reassessed and rescored, and if the new score is still under 60 points or if the thresholds for certain criteria are not met, the project may</t>
    </r>
    <r>
      <rPr>
        <b/>
        <sz val="11"/>
        <color rgb="FFFF0000"/>
        <rFont val="Trebuchet MS"/>
        <family val="2"/>
      </rPr>
      <t xml:space="preserve"> </t>
    </r>
    <r>
      <rPr>
        <sz val="11"/>
        <color rgb="FFFF0000"/>
        <rFont val="Trebuchet MS"/>
        <family val="2"/>
      </rPr>
      <t>be rejected from funding.</t>
    </r>
  </si>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</sst>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6"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rgb="FFFF0000"/>
      <name val="Trebuchet MS"/>
      <family val="2"/>
    </font>
    <font>
      <b/>
      <sz val="11"/>
      <color rgb="FF00B050"/>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b/>
      <sz val="10"/>
      <color theme="4" tint="-0.499984740745262"/>
      <name val="Trebuchet MS"/>
      <family val="2"/>
    </font>
    <font>
      <sz val="10"/>
      <color theme="4" tint="-0.499984740745262"/>
      <name val="Trebuchet MS"/>
      <family val="2"/>
    </font>
    <font>
      <sz val="10"/>
      <color theme="4" tint="-0.499984740745262"/>
      <name val="Times New Roman"/>
      <family val="1"/>
    </font>
    <font>
      <u/>
      <sz val="10"/>
      <color theme="4" tint="-0.499984740745262"/>
      <name val="Trebuchet MS"/>
      <family val="2"/>
    </font>
    <font>
      <sz val="10"/>
      <color rgb="FFFF0000"/>
      <name val="Trebuchet MS"/>
      <family val="2"/>
    </font>
    <font>
      <sz val="10"/>
      <color theme="4" tint="-0.499984740745262"/>
      <name val="Calibri"/>
      <family val="2"/>
      <charset val="238"/>
      <scheme val="minor"/>
    </font>
    <font>
      <sz val="11"/>
      <color rgb="FFFF0000"/>
      <name val="Trebuchet MS"/>
      <family val="2"/>
    </font>
    <font>
      <sz val="11"/>
      <color theme="8" tint="-0.499984740745262"/>
      <name val="Trebuchet MS"/>
      <family val="2"/>
    </font>
    <font>
      <b/>
      <sz val="11"/>
      <color theme="8" tint="-0.499984740745262"/>
      <name val="Trebuchet MS"/>
      <family val="2"/>
    </font>
    <font>
      <b/>
      <sz val="12"/>
      <color theme="5" tint="-0.249977111117893"/>
      <name val="Trebuchet MS"/>
      <family val="2"/>
    </font>
    <font>
      <sz val="11"/>
      <color theme="9" tint="-0.499984740745262"/>
      <name val="Trebuchet MS"/>
      <family val="2"/>
    </font>
    <font>
      <i/>
      <sz val="11"/>
      <color theme="4" tint="-0.499984740745262"/>
      <name val="Trebuchet MS"/>
      <family val="2"/>
    </font>
  </fonts>
  <fills count="11">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9" tint="0.39997558519241921"/>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57">
    <xf numFmtId="0" fontId="0" fillId="0" borderId="0" xfId="0"/>
    <xf numFmtId="0" fontId="2" fillId="0" borderId="0" xfId="0" applyFont="1" applyAlignment="1"/>
    <xf numFmtId="0" fontId="2" fillId="0" borderId="0" xfId="0" applyFont="1"/>
    <xf numFmtId="1" fontId="2" fillId="0" borderId="0" xfId="0" applyNumberFormat="1" applyFont="1" applyAlignment="1">
      <alignment horizontal="center"/>
    </xf>
    <xf numFmtId="0" fontId="5" fillId="0" borderId="0" xfId="0" applyFont="1"/>
    <xf numFmtId="0" fontId="6" fillId="0" borderId="7" xfId="0" applyFont="1" applyBorder="1" applyAlignment="1">
      <alignment horizontal="center" vertical="center"/>
    </xf>
    <xf numFmtId="0" fontId="6" fillId="0" borderId="7" xfId="0" applyFont="1" applyBorder="1"/>
    <xf numFmtId="0" fontId="5" fillId="0" borderId="7" xfId="0" applyFont="1" applyBorder="1"/>
    <xf numFmtId="0" fontId="6" fillId="0" borderId="7" xfId="0" applyFont="1" applyBorder="1" applyAlignment="1">
      <alignment vertical="top" wrapText="1"/>
    </xf>
    <xf numFmtId="0" fontId="6" fillId="0" borderId="7" xfId="0" applyFont="1" applyFill="1" applyBorder="1" applyAlignment="1">
      <alignment vertical="top" wrapText="1"/>
    </xf>
    <xf numFmtId="0" fontId="7" fillId="0" borderId="0" xfId="0" applyFont="1"/>
    <xf numFmtId="0" fontId="6" fillId="0" borderId="0" xfId="0" applyFont="1"/>
    <xf numFmtId="49" fontId="6" fillId="0" borderId="0" xfId="0" applyNumberFormat="1" applyFont="1"/>
    <xf numFmtId="1" fontId="7" fillId="3" borderId="7" xfId="0" applyNumberFormat="1" applyFont="1" applyFill="1" applyBorder="1" applyAlignment="1">
      <alignment horizontal="center" vertical="center" wrapText="1"/>
    </xf>
    <xf numFmtId="1" fontId="6" fillId="3" borderId="7" xfId="0" applyNumberFormat="1" applyFont="1" applyFill="1" applyBorder="1" applyAlignment="1">
      <alignment horizontal="center" vertical="center"/>
    </xf>
    <xf numFmtId="0" fontId="7" fillId="5" borderId="7" xfId="0" applyFont="1" applyFill="1" applyBorder="1" applyAlignment="1">
      <alignment horizontal="center" vertical="center"/>
    </xf>
    <xf numFmtId="1" fontId="7" fillId="6" borderId="7" xfId="0" applyNumberFormat="1" applyFont="1" applyFill="1" applyBorder="1" applyAlignment="1">
      <alignment horizontal="center" vertical="center" wrapText="1"/>
    </xf>
    <xf numFmtId="0" fontId="6" fillId="5" borderId="0" xfId="0" applyFont="1" applyFill="1" applyBorder="1" applyAlignment="1">
      <alignment vertical="top" wrapText="1"/>
    </xf>
    <xf numFmtId="2" fontId="7" fillId="5" borderId="7" xfId="0" applyNumberFormat="1" applyFont="1" applyFill="1" applyBorder="1" applyAlignment="1">
      <alignment horizontal="center" vertical="center"/>
    </xf>
    <xf numFmtId="0" fontId="6" fillId="0" borderId="7" xfId="0" applyFont="1" applyBorder="1" applyAlignment="1">
      <alignment horizontal="center" vertical="center" wrapText="1"/>
    </xf>
    <xf numFmtId="2" fontId="7" fillId="0" borderId="7" xfId="0" applyNumberFormat="1" applyFont="1" applyBorder="1" applyAlignment="1">
      <alignment horizontal="center" vertical="center"/>
    </xf>
    <xf numFmtId="0" fontId="6" fillId="5" borderId="0" xfId="0" applyFont="1" applyFill="1"/>
    <xf numFmtId="0" fontId="7" fillId="7" borderId="7" xfId="0" applyFont="1" applyFill="1" applyBorder="1" applyAlignment="1">
      <alignment horizontal="center" vertical="center"/>
    </xf>
    <xf numFmtId="2" fontId="7" fillId="7" borderId="7" xfId="0" applyNumberFormat="1" applyFont="1" applyFill="1" applyBorder="1" applyAlignment="1">
      <alignment horizontal="center" vertical="center"/>
    </xf>
    <xf numFmtId="0" fontId="7" fillId="5" borderId="7" xfId="0" applyFont="1" applyFill="1" applyBorder="1" applyAlignment="1">
      <alignment horizontal="center" vertical="center" wrapText="1"/>
    </xf>
    <xf numFmtId="2" fontId="7" fillId="5" borderId="7" xfId="0" applyNumberFormat="1" applyFont="1" applyFill="1" applyBorder="1" applyAlignment="1">
      <alignment horizontal="center" vertical="center" wrapText="1"/>
    </xf>
    <xf numFmtId="0" fontId="6" fillId="7" borderId="7" xfId="0" applyFont="1" applyFill="1" applyBorder="1"/>
    <xf numFmtId="0" fontId="6" fillId="5" borderId="0" xfId="0" applyFont="1" applyFill="1" applyBorder="1"/>
    <xf numFmtId="0" fontId="6" fillId="5" borderId="0" xfId="0" applyFont="1" applyFill="1" applyBorder="1" applyAlignment="1">
      <alignment horizontal="center" vertical="center"/>
    </xf>
    <xf numFmtId="0" fontId="6" fillId="7" borderId="7" xfId="0" applyFont="1" applyFill="1" applyBorder="1" applyAlignment="1">
      <alignment horizontal="center" vertical="center"/>
    </xf>
    <xf numFmtId="0" fontId="7" fillId="8" borderId="14" xfId="0" applyFont="1" applyFill="1" applyBorder="1" applyAlignment="1">
      <alignment horizontal="center" vertical="center" wrapText="1"/>
    </xf>
    <xf numFmtId="2" fontId="7" fillId="8" borderId="7" xfId="0" applyNumberFormat="1" applyFont="1" applyFill="1" applyBorder="1" applyAlignment="1">
      <alignment horizontal="center" vertical="center"/>
    </xf>
    <xf numFmtId="0" fontId="6" fillId="8" borderId="14" xfId="0" applyFont="1" applyFill="1" applyBorder="1"/>
    <xf numFmtId="0" fontId="6" fillId="8" borderId="15" xfId="0" applyFont="1" applyFill="1" applyBorder="1"/>
    <xf numFmtId="2" fontId="7" fillId="5" borderId="7" xfId="1" applyNumberFormat="1" applyFont="1" applyFill="1" applyBorder="1" applyAlignment="1">
      <alignment horizontal="center" vertical="center"/>
    </xf>
    <xf numFmtId="2" fontId="7" fillId="7" borderId="7" xfId="1" applyNumberFormat="1" applyFont="1" applyFill="1" applyBorder="1" applyAlignment="1">
      <alignment horizontal="center" vertical="center"/>
    </xf>
    <xf numFmtId="2" fontId="7" fillId="8" borderId="7" xfId="1" applyNumberFormat="1" applyFont="1" applyFill="1" applyBorder="1" applyAlignment="1">
      <alignment horizontal="center" vertical="center"/>
    </xf>
    <xf numFmtId="0" fontId="7" fillId="9" borderId="7" xfId="0" applyFont="1" applyFill="1" applyBorder="1" applyAlignment="1">
      <alignment horizontal="center" vertical="top" wrapText="1"/>
    </xf>
    <xf numFmtId="2" fontId="7" fillId="9" borderId="7" xfId="1" applyNumberFormat="1" applyFont="1" applyFill="1" applyBorder="1" applyAlignment="1">
      <alignment horizontal="center" vertical="top"/>
    </xf>
    <xf numFmtId="0" fontId="7" fillId="6" borderId="7" xfId="0" applyFont="1" applyFill="1" applyBorder="1" applyAlignment="1">
      <alignment horizontal="center" vertical="center"/>
    </xf>
    <xf numFmtId="0" fontId="7" fillId="6" borderId="7" xfId="0" applyFont="1" applyFill="1" applyBorder="1" applyAlignment="1">
      <alignment horizontal="center" vertical="center" wrapText="1"/>
    </xf>
    <xf numFmtId="0" fontId="6" fillId="0" borderId="7" xfId="0" applyFont="1" applyBorder="1" applyAlignment="1">
      <alignment horizontal="center" wrapText="1"/>
    </xf>
    <xf numFmtId="0" fontId="7" fillId="0" borderId="7" xfId="0" applyFont="1" applyBorder="1" applyAlignment="1">
      <alignment horizontal="center" vertical="center"/>
    </xf>
    <xf numFmtId="4" fontId="6" fillId="10" borderId="7" xfId="2" applyNumberFormat="1" applyFont="1" applyFill="1" applyBorder="1" applyAlignment="1">
      <alignment horizontal="center" vertical="center"/>
    </xf>
    <xf numFmtId="4" fontId="6" fillId="10" borderId="7" xfId="0" applyNumberFormat="1" applyFont="1" applyFill="1" applyBorder="1" applyAlignment="1">
      <alignment horizontal="center" vertical="center"/>
    </xf>
    <xf numFmtId="0" fontId="0" fillId="0" borderId="0" xfId="0" applyBorder="1"/>
    <xf numFmtId="0" fontId="14" fillId="0" borderId="7" xfId="0" applyFont="1" applyBorder="1" applyAlignment="1">
      <alignment horizontal="center" vertical="center" wrapText="1"/>
    </xf>
    <xf numFmtId="0" fontId="14" fillId="0" borderId="7" xfId="0" applyFont="1" applyBorder="1" applyAlignment="1">
      <alignment vertical="center"/>
    </xf>
    <xf numFmtId="0" fontId="15" fillId="0" borderId="7" xfId="0" applyFont="1" applyBorder="1" applyAlignment="1">
      <alignment horizontal="justify" vertical="center"/>
    </xf>
    <xf numFmtId="0" fontId="15" fillId="0" borderId="7" xfId="0" applyFont="1" applyBorder="1"/>
    <xf numFmtId="0" fontId="19" fillId="0" borderId="7" xfId="0" applyFont="1" applyBorder="1"/>
    <xf numFmtId="0" fontId="22" fillId="0" borderId="7" xfId="0" applyFont="1" applyBorder="1" applyAlignment="1">
      <alignment horizontal="center" vertical="center"/>
    </xf>
    <xf numFmtId="0" fontId="6" fillId="7" borderId="13" xfId="0" applyFont="1" applyFill="1" applyBorder="1" applyAlignment="1">
      <alignment horizontal="center" vertical="center"/>
    </xf>
    <xf numFmtId="0" fontId="7" fillId="9" borderId="13" xfId="0" applyFont="1" applyFill="1" applyBorder="1" applyAlignment="1">
      <alignment horizontal="center" vertical="top" wrapText="1"/>
    </xf>
    <xf numFmtId="0" fontId="7" fillId="5" borderId="13" xfId="0" applyFont="1" applyFill="1" applyBorder="1" applyAlignment="1">
      <alignment horizontal="center" vertical="center" wrapText="1"/>
    </xf>
    <xf numFmtId="0" fontId="7" fillId="5" borderId="13" xfId="0" applyFont="1" applyFill="1" applyBorder="1" applyAlignment="1">
      <alignment horizontal="center" vertical="center"/>
    </xf>
    <xf numFmtId="0" fontId="7" fillId="7" borderId="13" xfId="0" applyFont="1" applyFill="1" applyBorder="1" applyAlignment="1">
      <alignment horizontal="center" vertical="center"/>
    </xf>
    <xf numFmtId="0" fontId="7" fillId="0" borderId="14" xfId="0" applyFont="1" applyBorder="1" applyAlignment="1">
      <alignment horizontal="center" vertical="center"/>
    </xf>
    <xf numFmtId="0" fontId="7" fillId="5" borderId="10" xfId="0" applyFont="1" applyFill="1" applyBorder="1" applyAlignment="1">
      <alignment horizontal="center" vertical="center" wrapText="1"/>
    </xf>
    <xf numFmtId="0" fontId="7" fillId="8" borderId="13" xfId="0" applyFont="1" applyFill="1" applyBorder="1" applyAlignment="1">
      <alignment horizontal="center" vertical="center" wrapText="1"/>
    </xf>
    <xf numFmtId="0" fontId="7" fillId="8" borderId="13" xfId="0" applyFont="1" applyFill="1" applyBorder="1" applyAlignment="1">
      <alignment horizontal="center" vertical="top" wrapText="1"/>
    </xf>
    <xf numFmtId="0" fontId="6" fillId="0" borderId="7" xfId="0" applyFont="1" applyFill="1" applyBorder="1" applyAlignment="1">
      <alignment vertical="center" wrapText="1"/>
    </xf>
    <xf numFmtId="0" fontId="15" fillId="0" borderId="7" xfId="0" applyFont="1" applyBorder="1" applyAlignment="1">
      <alignment horizontal="left" wrapText="1"/>
    </xf>
    <xf numFmtId="0" fontId="6" fillId="0" borderId="7" xfId="0" applyFont="1" applyFill="1" applyBorder="1" applyAlignment="1">
      <alignment horizontal="left" vertical="top" wrapText="1"/>
    </xf>
    <xf numFmtId="0" fontId="23" fillId="0" borderId="0" xfId="0" applyFont="1" applyBorder="1" applyAlignment="1">
      <alignment wrapText="1"/>
    </xf>
    <xf numFmtId="0" fontId="5" fillId="0" borderId="0" xfId="0" applyFont="1" applyAlignment="1">
      <alignment horizontal="center" wrapText="1"/>
    </xf>
    <xf numFmtId="0" fontId="6" fillId="0" borderId="0" xfId="0" applyFont="1" applyAlignment="1">
      <alignment horizontal="center" wrapText="1"/>
    </xf>
    <xf numFmtId="0" fontId="6" fillId="0" borderId="7" xfId="0" applyFont="1" applyBorder="1" applyAlignment="1">
      <alignment horizontal="left" vertical="top" wrapText="1"/>
    </xf>
    <xf numFmtId="0" fontId="7" fillId="0" borderId="7" xfId="0" applyFont="1" applyBorder="1" applyAlignment="1">
      <alignment horizontal="center" vertical="center"/>
    </xf>
    <xf numFmtId="49" fontId="8" fillId="0" borderId="0" xfId="0" applyNumberFormat="1" applyFont="1" applyAlignment="1">
      <alignment horizontal="center" wrapText="1"/>
    </xf>
    <xf numFmtId="49" fontId="0" fillId="0" borderId="0" xfId="0" applyNumberFormat="1" applyAlignment="1">
      <alignment horizontal="center" wrapText="1"/>
    </xf>
    <xf numFmtId="0" fontId="0" fillId="0" borderId="0" xfId="0" applyFont="1"/>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4" fillId="0" borderId="18" xfId="0" applyFont="1" applyFill="1" applyBorder="1" applyAlignment="1">
      <alignment horizontal="center" vertical="center" wrapText="1"/>
    </xf>
    <xf numFmtId="0" fontId="6" fillId="0" borderId="19" xfId="0" applyFont="1" applyBorder="1" applyAlignment="1">
      <alignment horizontal="center" vertical="center"/>
    </xf>
    <xf numFmtId="0" fontId="4" fillId="0" borderId="20" xfId="0" applyFont="1" applyFill="1" applyBorder="1" applyAlignment="1">
      <alignment horizontal="center" vertical="center"/>
    </xf>
    <xf numFmtId="0" fontId="5" fillId="0" borderId="20" xfId="0" applyFont="1" applyBorder="1"/>
    <xf numFmtId="0" fontId="6" fillId="0" borderId="21" xfId="0" applyFont="1" applyBorder="1" applyAlignment="1">
      <alignment horizontal="center" vertical="center"/>
    </xf>
    <xf numFmtId="0" fontId="6" fillId="0" borderId="22" xfId="0" applyFont="1" applyFill="1" applyBorder="1" applyAlignment="1">
      <alignment vertical="top" wrapText="1"/>
    </xf>
    <xf numFmtId="0" fontId="5" fillId="0" borderId="22" xfId="0" applyFont="1" applyBorder="1"/>
    <xf numFmtId="0" fontId="6" fillId="0" borderId="23" xfId="0" applyFont="1" applyFill="1" applyBorder="1" applyAlignment="1">
      <alignment vertical="top" wrapText="1"/>
    </xf>
    <xf numFmtId="2" fontId="7" fillId="8" borderId="7" xfId="0" applyNumberFormat="1" applyFont="1" applyFill="1" applyBorder="1" applyAlignment="1">
      <alignment horizontal="center" vertical="top" wrapText="1"/>
    </xf>
    <xf numFmtId="49" fontId="6" fillId="0" borderId="7" xfId="0" applyNumberFormat="1" applyFont="1" applyBorder="1" applyAlignment="1">
      <alignment horizontal="center" vertical="center" wrapText="1"/>
    </xf>
    <xf numFmtId="0" fontId="7" fillId="0" borderId="7" xfId="0" applyFont="1" applyBorder="1" applyAlignment="1">
      <alignment horizontal="center" vertical="center"/>
    </xf>
    <xf numFmtId="0" fontId="7" fillId="5" borderId="6" xfId="0" applyFont="1" applyFill="1" applyBorder="1" applyAlignment="1">
      <alignment horizontal="center" vertical="center" wrapText="1"/>
    </xf>
    <xf numFmtId="49" fontId="20" fillId="0" borderId="0" xfId="0" applyNumberFormat="1" applyFont="1" applyAlignment="1">
      <alignment wrapText="1"/>
    </xf>
    <xf numFmtId="0" fontId="23" fillId="0" borderId="0" xfId="0" applyFont="1" applyBorder="1" applyAlignment="1">
      <alignment horizontal="center" wrapText="1"/>
    </xf>
    <xf numFmtId="49" fontId="8" fillId="0" borderId="0" xfId="0" applyNumberFormat="1" applyFont="1" applyAlignment="1">
      <alignment horizontal="center" wrapText="1"/>
    </xf>
    <xf numFmtId="49" fontId="0" fillId="0" borderId="0" xfId="0" applyNumberFormat="1" applyAlignment="1">
      <alignment horizontal="center" wrapText="1"/>
    </xf>
    <xf numFmtId="0" fontId="6" fillId="0" borderId="7" xfId="0" applyFont="1" applyBorder="1" applyAlignment="1">
      <alignment horizontal="left" vertical="top" wrapText="1"/>
    </xf>
    <xf numFmtId="0" fontId="7" fillId="7" borderId="7" xfId="0" applyFont="1" applyFill="1" applyBorder="1" applyAlignment="1">
      <alignment horizontal="left" vertical="center"/>
    </xf>
    <xf numFmtId="0" fontId="6" fillId="7" borderId="13" xfId="0" applyFont="1" applyFill="1" applyBorder="1" applyAlignment="1">
      <alignment horizontal="center" vertical="center"/>
    </xf>
    <xf numFmtId="0" fontId="6" fillId="7" borderId="14" xfId="0" applyFont="1" applyFill="1" applyBorder="1" applyAlignment="1">
      <alignment horizontal="center" vertical="center"/>
    </xf>
    <xf numFmtId="0" fontId="6" fillId="7" borderId="15" xfId="0" applyFont="1" applyFill="1" applyBorder="1" applyAlignment="1">
      <alignment horizontal="center" vertical="center"/>
    </xf>
    <xf numFmtId="0" fontId="7" fillId="8" borderId="13" xfId="0" applyFont="1" applyFill="1" applyBorder="1" applyAlignment="1">
      <alignment horizontal="left" vertical="top" wrapText="1"/>
    </xf>
    <xf numFmtId="0" fontId="7" fillId="8" borderId="14" xfId="0" applyFont="1" applyFill="1" applyBorder="1" applyAlignment="1">
      <alignment horizontal="left" vertical="top" wrapText="1"/>
    </xf>
    <xf numFmtId="0" fontId="6" fillId="8" borderId="13" xfId="0" applyFont="1" applyFill="1" applyBorder="1" applyAlignment="1">
      <alignment horizontal="center" vertical="center"/>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7" fillId="9" borderId="13" xfId="0" applyFont="1" applyFill="1" applyBorder="1" applyAlignment="1">
      <alignment horizontal="center" vertical="top" wrapText="1"/>
    </xf>
    <xf numFmtId="0" fontId="7" fillId="9" borderId="14" xfId="0" applyFont="1" applyFill="1" applyBorder="1" applyAlignment="1">
      <alignment horizontal="center" vertical="top" wrapText="1"/>
    </xf>
    <xf numFmtId="0" fontId="6" fillId="9" borderId="13"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15" xfId="0" applyFont="1" applyFill="1" applyBorder="1" applyAlignment="1">
      <alignment horizontal="center" vertical="center"/>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7" fillId="6" borderId="7" xfId="0" applyFont="1" applyFill="1" applyBorder="1" applyAlignment="1">
      <alignment horizontal="center" vertical="center"/>
    </xf>
    <xf numFmtId="0" fontId="6" fillId="6" borderId="7" xfId="0" applyFont="1" applyFill="1" applyBorder="1" applyAlignment="1">
      <alignment horizontal="center"/>
    </xf>
    <xf numFmtId="0" fontId="7" fillId="6" borderId="8" xfId="0" applyFont="1" applyFill="1" applyBorder="1" applyAlignment="1">
      <alignment horizontal="center" vertical="center" wrapText="1"/>
    </xf>
    <xf numFmtId="0" fontId="7" fillId="6" borderId="6" xfId="0" applyFont="1" applyFill="1" applyBorder="1" applyAlignment="1">
      <alignment horizontal="center" vertical="center" wrapText="1"/>
    </xf>
    <xf numFmtId="1" fontId="3" fillId="6" borderId="7"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7" fillId="5" borderId="7" xfId="0" applyFont="1" applyFill="1" applyBorder="1" applyAlignment="1">
      <alignment horizontal="left" vertical="top" wrapText="1"/>
    </xf>
    <xf numFmtId="0" fontId="7" fillId="5"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left" vertical="top" wrapText="1"/>
    </xf>
    <xf numFmtId="0" fontId="7" fillId="5" borderId="0" xfId="0" applyFont="1" applyFill="1" applyBorder="1" applyAlignment="1">
      <alignment horizontal="left" vertical="top" wrapText="1"/>
    </xf>
    <xf numFmtId="0" fontId="7" fillId="7" borderId="7" xfId="0" applyFont="1" applyFill="1" applyBorder="1" applyAlignment="1">
      <alignment horizontal="left" vertical="top" wrapText="1"/>
    </xf>
    <xf numFmtId="0" fontId="6" fillId="7" borderId="13" xfId="0" applyFont="1" applyFill="1" applyBorder="1" applyAlignment="1">
      <alignment horizontal="center"/>
    </xf>
    <xf numFmtId="0" fontId="6" fillId="7" borderId="14" xfId="0" applyFont="1" applyFill="1" applyBorder="1" applyAlignment="1">
      <alignment horizontal="center"/>
    </xf>
    <xf numFmtId="0" fontId="6" fillId="7" borderId="15" xfId="0" applyFont="1" applyFill="1" applyBorder="1" applyAlignment="1">
      <alignment horizontal="center"/>
    </xf>
    <xf numFmtId="0" fontId="6" fillId="0" borderId="7" xfId="0" applyFont="1" applyBorder="1" applyAlignment="1">
      <alignment horizontal="left" vertical="center" wrapText="1"/>
    </xf>
    <xf numFmtId="0" fontId="6" fillId="0" borderId="7" xfId="0" applyFont="1" applyBorder="1" applyAlignment="1">
      <alignment horizontal="left" wrapText="1"/>
    </xf>
    <xf numFmtId="0" fontId="7" fillId="7" borderId="7" xfId="0" applyFont="1" applyFill="1" applyBorder="1" applyAlignment="1">
      <alignment horizontal="left" vertical="center" wrapText="1"/>
    </xf>
    <xf numFmtId="0" fontId="7" fillId="6" borderId="7" xfId="0" applyFont="1" applyFill="1" applyBorder="1" applyAlignment="1">
      <alignment horizontal="center" vertical="center" wrapText="1"/>
    </xf>
    <xf numFmtId="0" fontId="7" fillId="8" borderId="7" xfId="0" applyFont="1" applyFill="1" applyBorder="1" applyAlignment="1">
      <alignment horizontal="center" vertical="top" wrapText="1"/>
    </xf>
    <xf numFmtId="0" fontId="7" fillId="2" borderId="7" xfId="0" applyFont="1" applyFill="1" applyBorder="1" applyAlignment="1">
      <alignment horizontal="center" vertical="center" wrapText="1"/>
    </xf>
    <xf numFmtId="0" fontId="7" fillId="5" borderId="13" xfId="0" applyFont="1" applyFill="1" applyBorder="1" applyAlignment="1">
      <alignment horizontal="center" vertical="center"/>
    </xf>
    <xf numFmtId="0" fontId="7" fillId="5" borderId="14" xfId="0" applyFont="1" applyFill="1" applyBorder="1" applyAlignment="1">
      <alignment horizontal="center" vertical="center"/>
    </xf>
    <xf numFmtId="0" fontId="7" fillId="5" borderId="15" xfId="0" applyFont="1" applyFill="1" applyBorder="1" applyAlignment="1">
      <alignment horizontal="center" vertical="center"/>
    </xf>
    <xf numFmtId="1" fontId="3" fillId="6" borderId="8" xfId="0" applyNumberFormat="1" applyFont="1" applyFill="1" applyBorder="1" applyAlignment="1">
      <alignment horizontal="center" vertical="center" wrapText="1"/>
    </xf>
    <xf numFmtId="1" fontId="3" fillId="6" borderId="6" xfId="0" applyNumberFormat="1" applyFont="1" applyFill="1" applyBorder="1" applyAlignment="1">
      <alignment horizontal="center" vertical="center" wrapText="1"/>
    </xf>
    <xf numFmtId="0" fontId="7" fillId="5" borderId="13" xfId="0" applyFont="1" applyFill="1" applyBorder="1" applyAlignment="1">
      <alignment horizontal="left" vertical="top" wrapText="1"/>
    </xf>
    <xf numFmtId="0" fontId="7" fillId="5" borderId="14" xfId="0" applyFont="1" applyFill="1" applyBorder="1" applyAlignment="1">
      <alignment horizontal="left" vertical="top" wrapText="1"/>
    </xf>
    <xf numFmtId="0" fontId="7" fillId="5" borderId="1" xfId="0" applyFont="1" applyFill="1" applyBorder="1" applyAlignment="1">
      <alignment horizontal="left" vertical="top" wrapText="1"/>
    </xf>
    <xf numFmtId="0" fontId="7" fillId="5" borderId="2" xfId="0" applyFont="1" applyFill="1" applyBorder="1" applyAlignment="1">
      <alignment horizontal="left" vertical="top" wrapText="1"/>
    </xf>
    <xf numFmtId="0" fontId="7" fillId="6" borderId="8" xfId="0" applyFont="1" applyFill="1" applyBorder="1" applyAlignment="1">
      <alignment horizontal="center" vertical="center"/>
    </xf>
    <xf numFmtId="0" fontId="6" fillId="6" borderId="8" xfId="0" applyFont="1" applyFill="1" applyBorder="1" applyAlignment="1">
      <alignment horizontal="center"/>
    </xf>
    <xf numFmtId="0" fontId="6" fillId="6" borderId="6" xfId="0" applyFont="1" applyFill="1" applyBorder="1" applyAlignment="1">
      <alignment horizontal="center"/>
    </xf>
    <xf numFmtId="0" fontId="21" fillId="0" borderId="7" xfId="0" applyFont="1" applyBorder="1" applyAlignment="1">
      <alignment horizontal="left" vertical="top" wrapText="1"/>
    </xf>
    <xf numFmtId="0" fontId="7" fillId="7" borderId="7" xfId="0" applyFont="1" applyFill="1" applyBorder="1" applyAlignment="1">
      <alignment horizontal="center" vertical="center" wrapText="1"/>
    </xf>
    <xf numFmtId="0" fontId="7" fillId="7" borderId="13"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15" xfId="0" applyFont="1" applyFill="1" applyBorder="1" applyAlignment="1">
      <alignment horizontal="center" vertical="center"/>
    </xf>
    <xf numFmtId="0" fontId="6" fillId="0" borderId="6" xfId="0" applyFont="1" applyBorder="1" applyAlignment="1">
      <alignment horizontal="left" vertical="top" wrapText="1"/>
    </xf>
    <xf numFmtId="0" fontId="7" fillId="5" borderId="13" xfId="0" applyFont="1" applyFill="1" applyBorder="1" applyAlignment="1">
      <alignment horizontal="left" vertical="center" wrapText="1"/>
    </xf>
    <xf numFmtId="0" fontId="7" fillId="5" borderId="14" xfId="0" applyFont="1" applyFill="1" applyBorder="1" applyAlignment="1">
      <alignment horizontal="left" vertical="center" wrapText="1"/>
    </xf>
    <xf numFmtId="0" fontId="7" fillId="4" borderId="13"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7" fillId="6" borderId="1" xfId="0" applyFont="1" applyFill="1" applyBorder="1" applyAlignment="1">
      <alignment horizontal="center" vertical="center"/>
    </xf>
    <xf numFmtId="0" fontId="7" fillId="6" borderId="2"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7" fillId="6" borderId="8" xfId="0" applyFont="1" applyFill="1" applyBorder="1" applyAlignment="1">
      <alignment horizontal="center" vertical="top" wrapText="1"/>
    </xf>
    <xf numFmtId="0" fontId="7" fillId="6" borderId="6" xfId="0" applyFont="1" applyFill="1" applyBorder="1" applyAlignment="1">
      <alignment horizontal="center" vertical="top" wrapText="1"/>
    </xf>
    <xf numFmtId="0" fontId="7" fillId="0" borderId="7" xfId="0" applyFont="1" applyBorder="1" applyAlignment="1">
      <alignment horizontal="center"/>
    </xf>
    <xf numFmtId="0" fontId="6" fillId="0" borderId="7" xfId="0" applyFont="1" applyBorder="1" applyAlignment="1">
      <alignment horizontal="center"/>
    </xf>
    <xf numFmtId="0" fontId="2" fillId="0" borderId="7" xfId="0" applyFont="1" applyBorder="1" applyAlignment="1">
      <alignment horizontal="center"/>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2" borderId="7" xfId="0" applyFont="1" applyFill="1" applyBorder="1" applyAlignment="1">
      <alignment horizontal="center"/>
    </xf>
    <xf numFmtId="0" fontId="7" fillId="2" borderId="7" xfId="0" applyFont="1" applyFill="1" applyBorder="1" applyAlignment="1">
      <alignment horizontal="center" wrapText="1"/>
    </xf>
    <xf numFmtId="1" fontId="6" fillId="0" borderId="7" xfId="0" applyNumberFormat="1" applyFont="1" applyBorder="1" applyAlignment="1">
      <alignment horizontal="center"/>
    </xf>
    <xf numFmtId="0" fontId="6" fillId="0" borderId="7" xfId="0" applyFont="1" applyBorder="1" applyAlignment="1">
      <alignment horizontal="center" wrapText="1"/>
    </xf>
    <xf numFmtId="0" fontId="20"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7" fillId="0" borderId="4" xfId="0" applyFont="1" applyBorder="1" applyAlignment="1">
      <alignment horizontal="left" vertical="center"/>
    </xf>
    <xf numFmtId="0" fontId="7" fillId="0" borderId="0" xfId="0" applyFont="1" applyBorder="1" applyAlignment="1">
      <alignment horizontal="left" vertical="center"/>
    </xf>
    <xf numFmtId="0" fontId="7" fillId="0" borderId="5" xfId="0" applyFont="1" applyBorder="1" applyAlignment="1">
      <alignment horizontal="left"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6" fillId="0" borderId="4" xfId="0" applyFont="1" applyBorder="1" applyAlignment="1">
      <alignment horizontal="center"/>
    </xf>
    <xf numFmtId="0" fontId="6" fillId="0" borderId="0" xfId="0" applyFont="1" applyBorder="1" applyAlignment="1">
      <alignment horizontal="center"/>
    </xf>
    <xf numFmtId="0" fontId="6" fillId="0" borderId="5" xfId="0" applyFont="1" applyBorder="1" applyAlignment="1">
      <alignment horizontal="center"/>
    </xf>
    <xf numFmtId="0" fontId="7" fillId="0" borderId="4"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6" fillId="0" borderId="4" xfId="0" applyFont="1" applyBorder="1" applyAlignment="1">
      <alignment horizontal="left" vertical="center"/>
    </xf>
    <xf numFmtId="0" fontId="6" fillId="0" borderId="0" xfId="0" applyFont="1" applyBorder="1" applyAlignment="1">
      <alignment horizontal="left" vertical="center"/>
    </xf>
    <xf numFmtId="0" fontId="6" fillId="0" borderId="5" xfId="0" applyFont="1" applyBorder="1" applyAlignment="1">
      <alignment horizontal="left" vertical="center"/>
    </xf>
    <xf numFmtId="0" fontId="6" fillId="0" borderId="4" xfId="0" applyFont="1" applyBorder="1" applyAlignment="1">
      <alignment horizontal="lef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center"/>
    </xf>
    <xf numFmtId="0" fontId="7" fillId="0" borderId="7" xfId="0" applyFont="1" applyBorder="1" applyAlignment="1">
      <alignment horizontal="center" vertical="center"/>
    </xf>
    <xf numFmtId="0" fontId="15" fillId="0" borderId="13" xfId="0" applyFont="1" applyBorder="1" applyAlignment="1">
      <alignment horizontal="left" wrapText="1"/>
    </xf>
    <xf numFmtId="0" fontId="15" fillId="0" borderId="14" xfId="0" applyFont="1" applyBorder="1" applyAlignment="1">
      <alignment horizontal="left" wrapText="1"/>
    </xf>
    <xf numFmtId="0" fontId="15" fillId="0" borderId="15" xfId="0" applyFont="1" applyBorder="1" applyAlignment="1">
      <alignment horizontal="left" wrapText="1"/>
    </xf>
    <xf numFmtId="0" fontId="5" fillId="0" borderId="13" xfId="0" applyFont="1" applyBorder="1" applyAlignment="1">
      <alignment horizontal="center"/>
    </xf>
    <xf numFmtId="0" fontId="5" fillId="0" borderId="15" xfId="0" applyFont="1" applyBorder="1" applyAlignment="1">
      <alignment horizontal="center"/>
    </xf>
    <xf numFmtId="0" fontId="15" fillId="0" borderId="13" xfId="0" applyFont="1" applyBorder="1" applyAlignment="1">
      <alignment horizontal="left" vertical="top" wrapText="1"/>
    </xf>
    <xf numFmtId="0" fontId="15" fillId="0" borderId="14" xfId="0" applyFont="1" applyBorder="1" applyAlignment="1">
      <alignment horizontal="left" vertical="top" wrapText="1"/>
    </xf>
    <xf numFmtId="0" fontId="15" fillId="0" borderId="15" xfId="0" applyFont="1" applyBorder="1" applyAlignment="1">
      <alignment horizontal="left" vertical="top" wrapText="1"/>
    </xf>
    <xf numFmtId="0" fontId="15" fillId="0" borderId="13" xfId="0" applyFont="1" applyBorder="1" applyAlignment="1">
      <alignment horizontal="left"/>
    </xf>
    <xf numFmtId="0" fontId="15" fillId="0" borderId="14" xfId="0" applyFont="1" applyBorder="1" applyAlignment="1">
      <alignment horizontal="left"/>
    </xf>
    <xf numFmtId="0" fontId="15" fillId="0" borderId="15" xfId="0" applyFont="1" applyBorder="1" applyAlignment="1">
      <alignment horizontal="left"/>
    </xf>
    <xf numFmtId="0" fontId="19" fillId="0" borderId="13" xfId="0" applyFont="1" applyBorder="1" applyAlignment="1">
      <alignment horizontal="center"/>
    </xf>
    <xf numFmtId="0" fontId="19" fillId="0" borderId="15" xfId="0" applyFont="1" applyBorder="1" applyAlignment="1">
      <alignment horizontal="center"/>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5" fillId="0" borderId="7" xfId="0" applyFont="1" applyBorder="1" applyAlignment="1">
      <alignment horizontal="left" vertical="top" wrapText="1"/>
    </xf>
    <xf numFmtId="0" fontId="5" fillId="0" borderId="7" xfId="0" applyFont="1" applyBorder="1" applyAlignment="1">
      <alignment horizont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7" fillId="2" borderId="7" xfId="0" applyFont="1" applyFill="1" applyBorder="1" applyAlignment="1">
      <alignment horizontal="left"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0" borderId="13" xfId="0" applyFont="1" applyBorder="1" applyAlignment="1">
      <alignment horizontal="center"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6" xfId="0" applyFont="1" applyBorder="1" applyAlignment="1">
      <alignment horizontal="left" vertical="top" wrapText="1"/>
    </xf>
    <xf numFmtId="0" fontId="7" fillId="0" borderId="7" xfId="0" applyFont="1" applyFill="1" applyBorder="1" applyAlignment="1">
      <alignment horizontal="center"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502963</xdr:colOff>
      <xdr:row>0</xdr:row>
      <xdr:rowOff>43911</xdr:rowOff>
    </xdr:from>
    <xdr:to>
      <xdr:col>1</xdr:col>
      <xdr:colOff>2610970</xdr:colOff>
      <xdr:row>0</xdr:row>
      <xdr:rowOff>750793</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3198" y="43911"/>
          <a:ext cx="2108007" cy="706882"/>
        </a:xfrm>
        <a:prstGeom prst="rect">
          <a:avLst/>
        </a:prstGeom>
        <a:noFill/>
        <a:ln>
          <a:noFill/>
        </a:ln>
      </xdr:spPr>
    </xdr:pic>
    <xdr:clientData/>
  </xdr:twoCellAnchor>
  <xdr:twoCellAnchor editAs="oneCell">
    <xdr:from>
      <xdr:col>4</xdr:col>
      <xdr:colOff>1034215</xdr:colOff>
      <xdr:row>0</xdr:row>
      <xdr:rowOff>0</xdr:rowOff>
    </xdr:from>
    <xdr:to>
      <xdr:col>4</xdr:col>
      <xdr:colOff>1890484</xdr:colOff>
      <xdr:row>0</xdr:row>
      <xdr:rowOff>767359</xdr:rowOff>
    </xdr:to>
    <xdr:pic>
      <xdr:nvPicPr>
        <xdr:cNvPr id="7" name="Picture 6"/>
        <xdr:cNvPicPr>
          <a:picLocks noChangeAspect="1"/>
        </xdr:cNvPicPr>
      </xdr:nvPicPr>
      <xdr:blipFill>
        <a:blip xmlns:r="http://schemas.openxmlformats.org/officeDocument/2006/relationships" r:embed="rId2"/>
        <a:stretch>
          <a:fillRect/>
        </a:stretch>
      </xdr:blipFill>
      <xdr:spPr>
        <a:xfrm>
          <a:off x="9639845" y="0"/>
          <a:ext cx="856269" cy="7673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221511</xdr:colOff>
      <xdr:row>0</xdr:row>
      <xdr:rowOff>77529</xdr:rowOff>
    </xdr:from>
    <xdr:to>
      <xdr:col>4</xdr:col>
      <xdr:colOff>564853</xdr:colOff>
      <xdr:row>0</xdr:row>
      <xdr:rowOff>775291</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0668" y="77529"/>
          <a:ext cx="2170813" cy="697762"/>
        </a:xfrm>
        <a:prstGeom prst="rect">
          <a:avLst/>
        </a:prstGeom>
        <a:noFill/>
        <a:ln>
          <a:noFill/>
        </a:ln>
      </xdr:spPr>
    </xdr:pic>
    <xdr:clientData/>
  </xdr:twoCellAnchor>
  <xdr:twoCellAnchor editAs="oneCell">
    <xdr:from>
      <xdr:col>13</xdr:col>
      <xdr:colOff>77528</xdr:colOff>
      <xdr:row>0</xdr:row>
      <xdr:rowOff>88604</xdr:rowOff>
    </xdr:from>
    <xdr:to>
      <xdr:col>13</xdr:col>
      <xdr:colOff>877628</xdr:colOff>
      <xdr:row>0</xdr:row>
      <xdr:rowOff>802979</xdr:rowOff>
    </xdr:to>
    <xdr:pic>
      <xdr:nvPicPr>
        <xdr:cNvPr id="4" name="Picture 3"/>
        <xdr:cNvPicPr>
          <a:picLocks noChangeAspect="1"/>
        </xdr:cNvPicPr>
      </xdr:nvPicPr>
      <xdr:blipFill>
        <a:blip xmlns:r="http://schemas.openxmlformats.org/officeDocument/2006/relationships" r:embed="rId2"/>
        <a:stretch>
          <a:fillRect/>
        </a:stretch>
      </xdr:blipFill>
      <xdr:spPr>
        <a:xfrm>
          <a:off x="15705173" y="88604"/>
          <a:ext cx="800100" cy="7143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89647</xdr:colOff>
      <xdr:row>0</xdr:row>
      <xdr:rowOff>56029</xdr:rowOff>
    </xdr:from>
    <xdr:to>
      <xdr:col>2</xdr:col>
      <xdr:colOff>504265</xdr:colOff>
      <xdr:row>0</xdr:row>
      <xdr:rowOff>448235</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765" y="56029"/>
          <a:ext cx="1580029" cy="392206"/>
        </a:xfrm>
        <a:prstGeom prst="rect">
          <a:avLst/>
        </a:prstGeom>
        <a:noFill/>
        <a:ln>
          <a:noFill/>
        </a:ln>
      </xdr:spPr>
    </xdr:pic>
    <xdr:clientData/>
  </xdr:twoCellAnchor>
  <xdr:twoCellAnchor editAs="oneCell">
    <xdr:from>
      <xdr:col>15</xdr:col>
      <xdr:colOff>145676</xdr:colOff>
      <xdr:row>0</xdr:row>
      <xdr:rowOff>56029</xdr:rowOff>
    </xdr:from>
    <xdr:to>
      <xdr:col>15</xdr:col>
      <xdr:colOff>945776</xdr:colOff>
      <xdr:row>0</xdr:row>
      <xdr:rowOff>770404</xdr:rowOff>
    </xdr:to>
    <xdr:pic>
      <xdr:nvPicPr>
        <xdr:cNvPr id="4" name="Picture 3"/>
        <xdr:cNvPicPr>
          <a:picLocks noChangeAspect="1"/>
        </xdr:cNvPicPr>
      </xdr:nvPicPr>
      <xdr:blipFill>
        <a:blip xmlns:r="http://schemas.openxmlformats.org/officeDocument/2006/relationships" r:embed="rId2"/>
        <a:stretch>
          <a:fillRect/>
        </a:stretch>
      </xdr:blipFill>
      <xdr:spPr>
        <a:xfrm>
          <a:off x="17257058" y="56029"/>
          <a:ext cx="800100" cy="7143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topLeftCell="A29" zoomScale="85" zoomScaleNormal="85" workbookViewId="0">
      <selection activeCell="B32" sqref="B32"/>
    </sheetView>
  </sheetViews>
  <sheetFormatPr defaultRowHeight="15" x14ac:dyDescent="0.25"/>
  <cols>
    <col min="1" max="1" width="9.140625" customWidth="1"/>
    <col min="2" max="2" width="94" customWidth="1"/>
    <col min="3" max="3" width="13.42578125" customWidth="1"/>
    <col min="4" max="4" width="12.42578125" customWidth="1"/>
    <col min="5" max="5" width="29.28515625" customWidth="1"/>
  </cols>
  <sheetData>
    <row r="1" spans="1:5" ht="61.5" customHeight="1" x14ac:dyDescent="0.35">
      <c r="A1" s="64"/>
      <c r="B1" s="64"/>
      <c r="C1" s="64"/>
      <c r="D1" s="64"/>
      <c r="E1" s="64"/>
    </row>
    <row r="2" spans="1:5" ht="85.5" customHeight="1" x14ac:dyDescent="0.35">
      <c r="A2" s="64"/>
      <c r="B2" s="87" t="s">
        <v>152</v>
      </c>
      <c r="C2" s="87"/>
      <c r="D2" s="87"/>
      <c r="E2" s="87"/>
    </row>
    <row r="3" spans="1:5" ht="16.5" x14ac:dyDescent="0.35">
      <c r="A3" s="88" t="s">
        <v>83</v>
      </c>
      <c r="B3" s="89"/>
      <c r="C3" s="89"/>
      <c r="D3" s="89"/>
      <c r="E3" s="89"/>
    </row>
    <row r="4" spans="1:5" ht="18" x14ac:dyDescent="0.35">
      <c r="A4" s="69"/>
      <c r="B4" s="70"/>
      <c r="C4" s="70"/>
      <c r="D4" s="70"/>
      <c r="E4" s="70"/>
    </row>
    <row r="5" spans="1:5" x14ac:dyDescent="0.25">
      <c r="A5" s="65"/>
      <c r="B5" s="65"/>
      <c r="C5" s="65"/>
      <c r="D5" s="65"/>
      <c r="E5" s="65"/>
    </row>
    <row r="6" spans="1:5" ht="16.5" x14ac:dyDescent="0.3">
      <c r="A6" s="11" t="s">
        <v>1</v>
      </c>
      <c r="B6" s="11"/>
      <c r="C6" s="10"/>
      <c r="D6" s="10"/>
      <c r="E6" s="10"/>
    </row>
    <row r="7" spans="1:5" ht="16.5" x14ac:dyDescent="0.3">
      <c r="A7" s="11" t="s">
        <v>177</v>
      </c>
      <c r="B7" s="11"/>
      <c r="C7" s="11"/>
      <c r="D7" s="11"/>
      <c r="E7" s="11"/>
    </row>
    <row r="8" spans="1:5" ht="16.5" x14ac:dyDescent="0.3">
      <c r="A8" s="12" t="s">
        <v>178</v>
      </c>
      <c r="B8" s="11"/>
      <c r="C8" s="11"/>
      <c r="D8" s="11"/>
      <c r="E8" s="11"/>
    </row>
    <row r="9" spans="1:5" ht="16.5" x14ac:dyDescent="0.3">
      <c r="A9" s="66"/>
      <c r="B9" s="66"/>
      <c r="C9" s="66"/>
      <c r="D9" s="66"/>
      <c r="E9" s="66"/>
    </row>
    <row r="10" spans="1:5" ht="31.5" customHeight="1" x14ac:dyDescent="0.3">
      <c r="A10" s="86" t="s">
        <v>179</v>
      </c>
      <c r="B10" s="86"/>
      <c r="C10" s="86"/>
      <c r="D10" s="86"/>
      <c r="E10" s="86"/>
    </row>
    <row r="11" spans="1:5" ht="15.75" thickBot="1" x14ac:dyDescent="0.3">
      <c r="A11" s="4"/>
      <c r="B11" s="4"/>
      <c r="C11" s="4"/>
      <c r="D11" s="4"/>
      <c r="E11" s="4"/>
    </row>
    <row r="12" spans="1:5" ht="49.5" x14ac:dyDescent="0.25">
      <c r="A12" s="72" t="s">
        <v>84</v>
      </c>
      <c r="B12" s="73" t="s">
        <v>85</v>
      </c>
      <c r="C12" s="73" t="s">
        <v>86</v>
      </c>
      <c r="D12" s="73" t="s">
        <v>87</v>
      </c>
      <c r="E12" s="74" t="s">
        <v>91</v>
      </c>
    </row>
    <row r="13" spans="1:5" ht="42.75" customHeight="1" x14ac:dyDescent="0.25">
      <c r="A13" s="75">
        <v>1</v>
      </c>
      <c r="B13" s="67" t="s">
        <v>163</v>
      </c>
      <c r="C13" s="68"/>
      <c r="D13" s="68"/>
      <c r="E13" s="76"/>
    </row>
    <row r="14" spans="1:5" ht="42" customHeight="1" x14ac:dyDescent="0.3">
      <c r="A14" s="75">
        <v>2</v>
      </c>
      <c r="B14" s="67" t="s">
        <v>172</v>
      </c>
      <c r="C14" s="6"/>
      <c r="D14" s="6"/>
      <c r="E14" s="77"/>
    </row>
    <row r="15" spans="1:5" ht="66" x14ac:dyDescent="0.3">
      <c r="A15" s="75">
        <v>3</v>
      </c>
      <c r="B15" s="8" t="s">
        <v>182</v>
      </c>
      <c r="C15" s="6"/>
      <c r="D15" s="6"/>
      <c r="E15" s="77"/>
    </row>
    <row r="16" spans="1:5" ht="43.5" customHeight="1" x14ac:dyDescent="0.3">
      <c r="A16" s="75">
        <v>4</v>
      </c>
      <c r="B16" s="8" t="s">
        <v>184</v>
      </c>
      <c r="C16" s="6"/>
      <c r="D16" s="6"/>
      <c r="E16" s="77"/>
    </row>
    <row r="17" spans="1:5" ht="33" x14ac:dyDescent="0.3">
      <c r="A17" s="75">
        <v>5</v>
      </c>
      <c r="B17" s="8" t="s">
        <v>183</v>
      </c>
      <c r="C17" s="6"/>
      <c r="D17" s="6"/>
      <c r="E17" s="77"/>
    </row>
    <row r="18" spans="1:5" ht="60" customHeight="1" x14ac:dyDescent="0.3">
      <c r="A18" s="75">
        <v>6</v>
      </c>
      <c r="B18" s="8" t="s">
        <v>173</v>
      </c>
      <c r="C18" s="6"/>
      <c r="D18" s="6"/>
      <c r="E18" s="77"/>
    </row>
    <row r="19" spans="1:5" ht="37.5" customHeight="1" x14ac:dyDescent="0.3">
      <c r="A19" s="75">
        <v>7</v>
      </c>
      <c r="B19" s="67" t="s">
        <v>185</v>
      </c>
      <c r="C19" s="6"/>
      <c r="D19" s="6"/>
      <c r="E19" s="77"/>
    </row>
    <row r="20" spans="1:5" ht="42" customHeight="1" x14ac:dyDescent="0.3">
      <c r="A20" s="75">
        <v>8</v>
      </c>
      <c r="B20" s="8" t="s">
        <v>186</v>
      </c>
      <c r="C20" s="6"/>
      <c r="D20" s="6"/>
      <c r="E20" s="77"/>
    </row>
    <row r="21" spans="1:5" ht="29.25" customHeight="1" x14ac:dyDescent="0.3">
      <c r="A21" s="75">
        <v>9</v>
      </c>
      <c r="B21" s="61" t="s">
        <v>88</v>
      </c>
      <c r="C21" s="6"/>
      <c r="D21" s="6"/>
      <c r="E21" s="77"/>
    </row>
    <row r="22" spans="1:5" ht="37.5" customHeight="1" x14ac:dyDescent="0.3">
      <c r="A22" s="75">
        <v>10</v>
      </c>
      <c r="B22" s="61" t="s">
        <v>89</v>
      </c>
      <c r="C22" s="6"/>
      <c r="D22" s="6"/>
      <c r="E22" s="77"/>
    </row>
    <row r="23" spans="1:5" ht="60.75" customHeight="1" x14ac:dyDescent="0.3">
      <c r="A23" s="75">
        <v>12</v>
      </c>
      <c r="B23" s="63" t="s">
        <v>187</v>
      </c>
      <c r="C23" s="6"/>
      <c r="D23" s="6"/>
      <c r="E23" s="77"/>
    </row>
    <row r="24" spans="1:5" ht="78" customHeight="1" x14ac:dyDescent="0.3">
      <c r="A24" s="75">
        <v>13</v>
      </c>
      <c r="B24" s="9" t="s">
        <v>188</v>
      </c>
      <c r="C24" s="6"/>
      <c r="D24" s="6"/>
      <c r="E24" s="77"/>
    </row>
    <row r="25" spans="1:5" ht="139.5" customHeight="1" x14ac:dyDescent="0.3">
      <c r="A25" s="75">
        <v>14</v>
      </c>
      <c r="B25" s="63" t="s">
        <v>168</v>
      </c>
      <c r="C25" s="6"/>
      <c r="D25" s="6"/>
      <c r="E25" s="77"/>
    </row>
    <row r="26" spans="1:5" ht="110.25" customHeight="1" x14ac:dyDescent="0.3">
      <c r="A26" s="75">
        <v>15</v>
      </c>
      <c r="B26" s="63" t="s">
        <v>174</v>
      </c>
      <c r="C26" s="6"/>
      <c r="D26" s="6"/>
      <c r="E26" s="77"/>
    </row>
    <row r="27" spans="1:5" ht="92.25" customHeight="1" x14ac:dyDescent="0.3">
      <c r="A27" s="75">
        <v>16</v>
      </c>
      <c r="B27" s="63" t="s">
        <v>153</v>
      </c>
      <c r="C27" s="6"/>
      <c r="D27" s="6"/>
      <c r="E27" s="77"/>
    </row>
    <row r="28" spans="1:5" ht="110.25" customHeight="1" x14ac:dyDescent="0.3">
      <c r="A28" s="75">
        <v>17</v>
      </c>
      <c r="B28" s="63" t="s">
        <v>175</v>
      </c>
      <c r="C28" s="6"/>
      <c r="D28" s="6"/>
      <c r="E28" s="77"/>
    </row>
    <row r="29" spans="1:5" ht="36.75" customHeight="1" x14ac:dyDescent="0.3">
      <c r="A29" s="75">
        <v>18</v>
      </c>
      <c r="B29" s="9" t="s">
        <v>169</v>
      </c>
      <c r="C29" s="6"/>
      <c r="D29" s="6"/>
      <c r="E29" s="77"/>
    </row>
    <row r="30" spans="1:5" ht="105" customHeight="1" x14ac:dyDescent="0.3">
      <c r="A30" s="75">
        <v>19</v>
      </c>
      <c r="B30" s="9" t="s">
        <v>199</v>
      </c>
      <c r="C30" s="6"/>
      <c r="D30" s="6"/>
      <c r="E30" s="77"/>
    </row>
    <row r="31" spans="1:5" ht="45" customHeight="1" x14ac:dyDescent="0.3">
      <c r="A31" s="75">
        <v>20</v>
      </c>
      <c r="B31" s="9" t="s">
        <v>181</v>
      </c>
      <c r="C31" s="6"/>
      <c r="D31" s="6"/>
      <c r="E31" s="77"/>
    </row>
    <row r="32" spans="1:5" ht="90.75" customHeight="1" x14ac:dyDescent="0.3">
      <c r="A32" s="75">
        <v>21</v>
      </c>
      <c r="B32" s="9" t="s">
        <v>180</v>
      </c>
      <c r="C32" s="6"/>
      <c r="D32" s="6"/>
      <c r="E32" s="77"/>
    </row>
    <row r="33" spans="1:5" ht="45" customHeight="1" x14ac:dyDescent="0.3">
      <c r="A33" s="75">
        <v>22</v>
      </c>
      <c r="B33" s="9" t="s">
        <v>90</v>
      </c>
      <c r="C33" s="6"/>
      <c r="D33" s="6"/>
      <c r="E33" s="77"/>
    </row>
    <row r="34" spans="1:5" ht="44.25" customHeight="1" x14ac:dyDescent="0.3">
      <c r="A34" s="75">
        <v>23</v>
      </c>
      <c r="B34" s="9" t="s">
        <v>189</v>
      </c>
      <c r="C34" s="6"/>
      <c r="D34" s="6"/>
      <c r="E34" s="77"/>
    </row>
    <row r="35" spans="1:5" ht="126" customHeight="1" thickBot="1" x14ac:dyDescent="0.3">
      <c r="A35" s="78">
        <v>24</v>
      </c>
      <c r="B35" s="79" t="s">
        <v>170</v>
      </c>
      <c r="C35" s="80"/>
      <c r="D35" s="80"/>
      <c r="E35" s="81" t="s">
        <v>176</v>
      </c>
    </row>
    <row r="36" spans="1:5" x14ac:dyDescent="0.25">
      <c r="A36" s="71"/>
      <c r="B36" s="71"/>
      <c r="C36" s="71"/>
      <c r="D36" s="71"/>
      <c r="E36" s="71"/>
    </row>
    <row r="37" spans="1:5" ht="45.75" customHeight="1" x14ac:dyDescent="0.3">
      <c r="A37" s="86" t="s">
        <v>171</v>
      </c>
      <c r="B37" s="86"/>
      <c r="C37" s="86"/>
      <c r="D37" s="86"/>
      <c r="E37" s="86"/>
    </row>
  </sheetData>
  <mergeCells count="4">
    <mergeCell ref="A37:E37"/>
    <mergeCell ref="B2:E2"/>
    <mergeCell ref="A10:E10"/>
    <mergeCell ref="A3:E3"/>
  </mergeCells>
  <pageMargins left="0.25" right="0.25" top="0.75" bottom="0.75" header="0.3" footer="0.3"/>
  <pageSetup paperSize="9" scale="9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114"/>
  <sheetViews>
    <sheetView view="pageBreakPreview" topLeftCell="A19" zoomScale="90" zoomScaleNormal="100" zoomScaleSheetLayoutView="90" workbookViewId="0">
      <selection activeCell="B63" sqref="B63:G63"/>
    </sheetView>
  </sheetViews>
  <sheetFormatPr defaultColWidth="9.140625" defaultRowHeight="16.5" x14ac:dyDescent="0.3"/>
  <cols>
    <col min="1" max="6" width="9.140625" style="2"/>
    <col min="7" max="7" width="56.28515625" style="2" customWidth="1"/>
    <col min="8" max="8" width="18.28515625" style="2" customWidth="1"/>
    <col min="9" max="9" width="25" style="2" customWidth="1"/>
    <col min="10" max="10" width="35.28515625" style="3" customWidth="1"/>
    <col min="11" max="11" width="16" style="2" customWidth="1"/>
    <col min="12" max="12" width="15.28515625" style="2" customWidth="1"/>
    <col min="13" max="13" width="13.42578125" style="2" customWidth="1"/>
    <col min="14" max="14" width="13.28515625" style="2" customWidth="1"/>
    <col min="15" max="15" width="15.85546875" style="2" customWidth="1"/>
    <col min="16" max="16" width="19.28515625" style="2" customWidth="1"/>
    <col min="17" max="16384" width="9.140625" style="2"/>
  </cols>
  <sheetData>
    <row r="1" spans="2:16" ht="108" customHeight="1" x14ac:dyDescent="0.35">
      <c r="B1" s="87" t="s">
        <v>152</v>
      </c>
      <c r="C1" s="87"/>
      <c r="D1" s="87"/>
      <c r="E1" s="87"/>
      <c r="F1" s="87"/>
      <c r="G1" s="87"/>
      <c r="H1" s="87"/>
      <c r="I1" s="87"/>
      <c r="J1" s="87"/>
      <c r="K1" s="87"/>
      <c r="L1" s="87"/>
      <c r="M1" s="87"/>
      <c r="N1" s="87"/>
      <c r="O1" s="87"/>
    </row>
    <row r="2" spans="2:16" ht="39" customHeight="1" x14ac:dyDescent="0.3">
      <c r="B2" s="202" t="s">
        <v>0</v>
      </c>
      <c r="C2" s="203"/>
      <c r="D2" s="203"/>
      <c r="E2" s="203"/>
      <c r="F2" s="203"/>
      <c r="G2" s="203"/>
      <c r="H2" s="203"/>
      <c r="I2" s="203"/>
      <c r="J2" s="203"/>
      <c r="K2" s="203"/>
      <c r="L2" s="203"/>
      <c r="M2" s="203"/>
      <c r="N2" s="203"/>
      <c r="O2" s="204"/>
      <c r="P2" s="1"/>
    </row>
    <row r="3" spans="2:16" x14ac:dyDescent="0.3">
      <c r="B3" s="205"/>
      <c r="C3" s="206"/>
      <c r="D3" s="206"/>
      <c r="E3" s="206"/>
      <c r="F3" s="206"/>
      <c r="G3" s="206"/>
      <c r="H3" s="206"/>
      <c r="I3" s="206"/>
      <c r="J3" s="206"/>
      <c r="K3" s="206"/>
      <c r="L3" s="206"/>
      <c r="M3" s="206"/>
      <c r="N3" s="206"/>
      <c r="O3" s="207"/>
    </row>
    <row r="4" spans="2:16" ht="16.5" customHeight="1" x14ac:dyDescent="0.3">
      <c r="B4" s="208" t="s">
        <v>1</v>
      </c>
      <c r="C4" s="209"/>
      <c r="D4" s="209"/>
      <c r="E4" s="209"/>
      <c r="F4" s="209"/>
      <c r="G4" s="209"/>
      <c r="H4" s="209"/>
      <c r="I4" s="209"/>
      <c r="J4" s="209"/>
      <c r="K4" s="209"/>
      <c r="L4" s="209"/>
      <c r="M4" s="209"/>
      <c r="N4" s="209"/>
      <c r="O4" s="210"/>
    </row>
    <row r="5" spans="2:16" x14ac:dyDescent="0.3">
      <c r="B5" s="211" t="s">
        <v>104</v>
      </c>
      <c r="C5" s="212"/>
      <c r="D5" s="212"/>
      <c r="E5" s="212"/>
      <c r="F5" s="212"/>
      <c r="G5" s="212"/>
      <c r="H5" s="212"/>
      <c r="I5" s="212"/>
      <c r="J5" s="212"/>
      <c r="K5" s="212"/>
      <c r="L5" s="212"/>
      <c r="M5" s="212"/>
      <c r="N5" s="212"/>
      <c r="O5" s="213"/>
    </row>
    <row r="6" spans="2:16" ht="16.5" customHeight="1" x14ac:dyDescent="0.3">
      <c r="B6" s="190" t="s">
        <v>105</v>
      </c>
      <c r="C6" s="191"/>
      <c r="D6" s="191"/>
      <c r="E6" s="191"/>
      <c r="F6" s="191"/>
      <c r="G6" s="191"/>
      <c r="H6" s="191"/>
      <c r="I6" s="191"/>
      <c r="J6" s="191"/>
      <c r="K6" s="191"/>
      <c r="L6" s="191"/>
      <c r="M6" s="191"/>
      <c r="N6" s="191"/>
      <c r="O6" s="192"/>
    </row>
    <row r="7" spans="2:16" ht="16.5" customHeight="1" x14ac:dyDescent="0.3">
      <c r="B7" s="190" t="s">
        <v>106</v>
      </c>
      <c r="C7" s="191"/>
      <c r="D7" s="191"/>
      <c r="E7" s="191"/>
      <c r="F7" s="191"/>
      <c r="G7" s="191"/>
      <c r="H7" s="191"/>
      <c r="I7" s="191"/>
      <c r="J7" s="191"/>
      <c r="K7" s="191"/>
      <c r="L7" s="191"/>
      <c r="M7" s="191"/>
      <c r="N7" s="191"/>
      <c r="O7" s="192"/>
    </row>
    <row r="8" spans="2:16" ht="16.5" customHeight="1" x14ac:dyDescent="0.3">
      <c r="B8" s="190" t="s">
        <v>107</v>
      </c>
      <c r="C8" s="191"/>
      <c r="D8" s="191"/>
      <c r="E8" s="191"/>
      <c r="F8" s="191"/>
      <c r="G8" s="191"/>
      <c r="H8" s="191"/>
      <c r="I8" s="191"/>
      <c r="J8" s="191"/>
      <c r="K8" s="191"/>
      <c r="L8" s="191"/>
      <c r="M8" s="191"/>
      <c r="N8" s="191"/>
      <c r="O8" s="192"/>
    </row>
    <row r="9" spans="2:16" x14ac:dyDescent="0.3">
      <c r="B9" s="193"/>
      <c r="C9" s="194"/>
      <c r="D9" s="194"/>
      <c r="E9" s="194"/>
      <c r="F9" s="194"/>
      <c r="G9" s="194"/>
      <c r="H9" s="194"/>
      <c r="I9" s="194"/>
      <c r="J9" s="194"/>
      <c r="K9" s="194"/>
      <c r="L9" s="194"/>
      <c r="M9" s="194"/>
      <c r="N9" s="194"/>
      <c r="O9" s="195"/>
    </row>
    <row r="10" spans="2:16" x14ac:dyDescent="0.3">
      <c r="B10" s="196" t="s">
        <v>108</v>
      </c>
      <c r="C10" s="197"/>
      <c r="D10" s="197"/>
      <c r="E10" s="197"/>
      <c r="F10" s="197"/>
      <c r="G10" s="197"/>
      <c r="H10" s="197"/>
      <c r="I10" s="197"/>
      <c r="J10" s="197"/>
      <c r="K10" s="197"/>
      <c r="L10" s="197"/>
      <c r="M10" s="197"/>
      <c r="N10" s="197"/>
      <c r="O10" s="198"/>
    </row>
    <row r="11" spans="2:16" ht="33" customHeight="1" x14ac:dyDescent="0.3">
      <c r="B11" s="190" t="s">
        <v>196</v>
      </c>
      <c r="C11" s="191"/>
      <c r="D11" s="191"/>
      <c r="E11" s="191"/>
      <c r="F11" s="191"/>
      <c r="G11" s="191"/>
      <c r="H11" s="191"/>
      <c r="I11" s="191"/>
      <c r="J11" s="191"/>
      <c r="K11" s="191"/>
      <c r="L11" s="191"/>
      <c r="M11" s="191"/>
      <c r="N11" s="191"/>
      <c r="O11" s="192"/>
    </row>
    <row r="12" spans="2:16" ht="33.75" customHeight="1" x14ac:dyDescent="0.3">
      <c r="B12" s="190" t="s">
        <v>197</v>
      </c>
      <c r="C12" s="191"/>
      <c r="D12" s="191"/>
      <c r="E12" s="191"/>
      <c r="F12" s="191"/>
      <c r="G12" s="191"/>
      <c r="H12" s="191"/>
      <c r="I12" s="191"/>
      <c r="J12" s="191"/>
      <c r="K12" s="191"/>
      <c r="L12" s="191"/>
      <c r="M12" s="191"/>
      <c r="N12" s="191"/>
      <c r="O12" s="192"/>
    </row>
    <row r="13" spans="2:16" x14ac:dyDescent="0.3">
      <c r="B13" s="199"/>
      <c r="C13" s="200"/>
      <c r="D13" s="200"/>
      <c r="E13" s="200"/>
      <c r="F13" s="200"/>
      <c r="G13" s="200"/>
      <c r="H13" s="200"/>
      <c r="I13" s="200"/>
      <c r="J13" s="200"/>
      <c r="K13" s="200"/>
      <c r="L13" s="200"/>
      <c r="M13" s="200"/>
      <c r="N13" s="200"/>
      <c r="O13" s="201"/>
    </row>
    <row r="14" spans="2:16" ht="19.5" customHeight="1" x14ac:dyDescent="0.3">
      <c r="B14" s="214" t="s">
        <v>2</v>
      </c>
      <c r="C14" s="215"/>
      <c r="D14" s="215"/>
      <c r="E14" s="215"/>
      <c r="F14" s="215"/>
      <c r="G14" s="215"/>
      <c r="H14" s="215"/>
      <c r="I14" s="215"/>
      <c r="J14" s="215"/>
      <c r="K14" s="215"/>
      <c r="L14" s="215"/>
      <c r="M14" s="215"/>
      <c r="N14" s="215"/>
      <c r="O14" s="216"/>
    </row>
    <row r="15" spans="2:16" x14ac:dyDescent="0.3">
      <c r="B15" s="217"/>
      <c r="C15" s="217"/>
      <c r="D15" s="217"/>
      <c r="E15" s="217"/>
      <c r="F15" s="217"/>
      <c r="G15" s="217"/>
      <c r="H15" s="217"/>
      <c r="I15" s="217"/>
      <c r="J15" s="217"/>
      <c r="K15" s="217"/>
      <c r="L15" s="217"/>
      <c r="M15" s="217"/>
      <c r="N15" s="217"/>
      <c r="O15" s="217"/>
    </row>
    <row r="16" spans="2:16" ht="16.5" customHeight="1" x14ac:dyDescent="0.3">
      <c r="B16" s="218" t="s">
        <v>3</v>
      </c>
      <c r="C16" s="218"/>
      <c r="D16" s="218"/>
      <c r="E16" s="218"/>
      <c r="F16" s="218"/>
      <c r="G16" s="218"/>
      <c r="H16" s="218"/>
      <c r="I16" s="218"/>
      <c r="J16" s="218"/>
      <c r="K16" s="218"/>
      <c r="L16" s="218"/>
      <c r="M16" s="218"/>
      <c r="N16" s="218"/>
      <c r="O16" s="218"/>
    </row>
    <row r="17" spans="2:16" ht="20.25" customHeight="1" x14ac:dyDescent="0.3">
      <c r="B17" s="218" t="s">
        <v>4</v>
      </c>
      <c r="C17" s="218"/>
      <c r="D17" s="218"/>
      <c r="E17" s="218"/>
      <c r="F17" s="218"/>
      <c r="G17" s="218"/>
      <c r="H17" s="218"/>
      <c r="I17" s="218"/>
      <c r="J17" s="218"/>
      <c r="K17" s="218"/>
      <c r="L17" s="218"/>
      <c r="M17" s="218"/>
      <c r="N17" s="218"/>
      <c r="O17" s="218"/>
    </row>
    <row r="18" spans="2:16" x14ac:dyDescent="0.3">
      <c r="B18" s="185" t="s">
        <v>190</v>
      </c>
      <c r="C18" s="185"/>
      <c r="D18" s="185"/>
      <c r="E18" s="185"/>
      <c r="F18" s="185"/>
      <c r="G18" s="185"/>
      <c r="H18" s="185"/>
      <c r="I18" s="185"/>
      <c r="J18" s="186">
        <f>SUM(J19:J23)</f>
        <v>60</v>
      </c>
      <c r="K18" s="186"/>
      <c r="L18" s="186"/>
      <c r="M18" s="186"/>
      <c r="N18" s="186"/>
      <c r="O18" s="186"/>
    </row>
    <row r="19" spans="2:16" x14ac:dyDescent="0.3">
      <c r="B19" s="165" t="s">
        <v>5</v>
      </c>
      <c r="C19" s="165"/>
      <c r="D19" s="165"/>
      <c r="E19" s="165"/>
      <c r="F19" s="165"/>
      <c r="G19" s="165"/>
      <c r="H19" s="165"/>
      <c r="I19" s="165"/>
      <c r="J19" s="165">
        <f>I50</f>
        <v>18</v>
      </c>
      <c r="K19" s="165"/>
      <c r="L19" s="165"/>
      <c r="M19" s="165"/>
      <c r="N19" s="165"/>
      <c r="O19" s="165"/>
    </row>
    <row r="20" spans="2:16" x14ac:dyDescent="0.3">
      <c r="B20" s="165" t="s">
        <v>148</v>
      </c>
      <c r="C20" s="165"/>
      <c r="D20" s="165"/>
      <c r="E20" s="165"/>
      <c r="F20" s="165"/>
      <c r="G20" s="165"/>
      <c r="H20" s="165"/>
      <c r="I20" s="165"/>
      <c r="J20" s="165">
        <f>I56</f>
        <v>8</v>
      </c>
      <c r="K20" s="165"/>
      <c r="L20" s="165"/>
      <c r="M20" s="165"/>
      <c r="N20" s="165"/>
      <c r="O20" s="165"/>
    </row>
    <row r="21" spans="2:16" ht="16.5" customHeight="1" x14ac:dyDescent="0.3">
      <c r="B21" s="165" t="s">
        <v>6</v>
      </c>
      <c r="C21" s="165"/>
      <c r="D21" s="165"/>
      <c r="E21" s="165"/>
      <c r="F21" s="165"/>
      <c r="G21" s="165"/>
      <c r="H21" s="165"/>
      <c r="I21" s="165"/>
      <c r="J21" s="165">
        <f>I67</f>
        <v>20</v>
      </c>
      <c r="K21" s="165"/>
      <c r="L21" s="165"/>
      <c r="M21" s="165"/>
      <c r="N21" s="165"/>
      <c r="O21" s="165"/>
    </row>
    <row r="22" spans="2:16" ht="16.5" customHeight="1" x14ac:dyDescent="0.3">
      <c r="B22" s="188" t="s">
        <v>7</v>
      </c>
      <c r="C22" s="188"/>
      <c r="D22" s="188"/>
      <c r="E22" s="188"/>
      <c r="F22" s="188"/>
      <c r="G22" s="188"/>
      <c r="H22" s="188"/>
      <c r="I22" s="188"/>
      <c r="J22" s="187">
        <f>I75</f>
        <v>10</v>
      </c>
      <c r="K22" s="187"/>
      <c r="L22" s="187"/>
      <c r="M22" s="187"/>
      <c r="N22" s="187"/>
      <c r="O22" s="187"/>
    </row>
    <row r="23" spans="2:16" x14ac:dyDescent="0.3">
      <c r="B23" s="165" t="s">
        <v>8</v>
      </c>
      <c r="C23" s="165"/>
      <c r="D23" s="165"/>
      <c r="E23" s="165"/>
      <c r="F23" s="165"/>
      <c r="G23" s="165"/>
      <c r="H23" s="165"/>
      <c r="I23" s="165"/>
      <c r="J23" s="188">
        <f>I83</f>
        <v>4</v>
      </c>
      <c r="K23" s="188"/>
      <c r="L23" s="188"/>
      <c r="M23" s="188"/>
      <c r="N23" s="188"/>
      <c r="O23" s="188"/>
    </row>
    <row r="24" spans="2:16" x14ac:dyDescent="0.3">
      <c r="B24" s="185" t="s">
        <v>191</v>
      </c>
      <c r="C24" s="185"/>
      <c r="D24" s="185"/>
      <c r="E24" s="185"/>
      <c r="F24" s="185"/>
      <c r="G24" s="185"/>
      <c r="H24" s="185"/>
      <c r="I24" s="185"/>
      <c r="J24" s="185">
        <f>SUM(J25:O27)</f>
        <v>40</v>
      </c>
      <c r="K24" s="185"/>
      <c r="L24" s="185"/>
      <c r="M24" s="185"/>
      <c r="N24" s="185"/>
      <c r="O24" s="185"/>
    </row>
    <row r="25" spans="2:16" x14ac:dyDescent="0.3">
      <c r="B25" s="165" t="s">
        <v>9</v>
      </c>
      <c r="C25" s="165"/>
      <c r="D25" s="165"/>
      <c r="E25" s="165"/>
      <c r="F25" s="165"/>
      <c r="G25" s="165"/>
      <c r="H25" s="165"/>
      <c r="I25" s="165"/>
      <c r="J25" s="165">
        <f>I94</f>
        <v>15</v>
      </c>
      <c r="K25" s="165"/>
      <c r="L25" s="165"/>
      <c r="M25" s="165"/>
      <c r="N25" s="165"/>
      <c r="O25" s="165"/>
    </row>
    <row r="26" spans="2:16" x14ac:dyDescent="0.3">
      <c r="B26" s="165" t="s">
        <v>10</v>
      </c>
      <c r="C26" s="165"/>
      <c r="D26" s="165"/>
      <c r="E26" s="165"/>
      <c r="F26" s="165"/>
      <c r="G26" s="165"/>
      <c r="H26" s="165"/>
      <c r="I26" s="165"/>
      <c r="J26" s="187">
        <f>I100</f>
        <v>5</v>
      </c>
      <c r="K26" s="187"/>
      <c r="L26" s="187"/>
      <c r="M26" s="187"/>
      <c r="N26" s="187"/>
      <c r="O26" s="187"/>
    </row>
    <row r="27" spans="2:16" x14ac:dyDescent="0.3">
      <c r="B27" s="165" t="s">
        <v>11</v>
      </c>
      <c r="C27" s="165"/>
      <c r="D27" s="165"/>
      <c r="E27" s="165"/>
      <c r="F27" s="165"/>
      <c r="G27" s="165"/>
      <c r="H27" s="165"/>
      <c r="I27" s="165"/>
      <c r="J27" s="165">
        <f>I111</f>
        <v>20</v>
      </c>
      <c r="K27" s="165"/>
      <c r="L27" s="165"/>
      <c r="M27" s="165"/>
      <c r="N27" s="165"/>
      <c r="O27" s="165"/>
    </row>
    <row r="28" spans="2:16" x14ac:dyDescent="0.3">
      <c r="B28" s="164" t="s">
        <v>192</v>
      </c>
      <c r="C28" s="164"/>
      <c r="D28" s="164"/>
      <c r="E28" s="164"/>
      <c r="F28" s="164"/>
      <c r="G28" s="164"/>
      <c r="H28" s="164"/>
      <c r="I28" s="164"/>
      <c r="J28" s="164">
        <f>J18+J24</f>
        <v>100</v>
      </c>
      <c r="K28" s="164"/>
      <c r="L28" s="164"/>
      <c r="M28" s="164"/>
      <c r="N28" s="164"/>
      <c r="O28" s="164"/>
    </row>
    <row r="29" spans="2:16" x14ac:dyDescent="0.3">
      <c r="B29" s="165"/>
      <c r="C29" s="165"/>
      <c r="D29" s="165"/>
      <c r="E29" s="165"/>
      <c r="F29" s="165"/>
      <c r="G29" s="165"/>
      <c r="H29" s="165"/>
      <c r="I29" s="165"/>
      <c r="J29" s="165"/>
      <c r="K29" s="165"/>
      <c r="L29" s="165"/>
      <c r="M29" s="165"/>
      <c r="N29" s="165"/>
      <c r="O29" s="165"/>
    </row>
    <row r="30" spans="2:16" x14ac:dyDescent="0.3">
      <c r="B30" s="166"/>
      <c r="C30" s="166"/>
      <c r="D30" s="166"/>
      <c r="E30" s="166"/>
      <c r="F30" s="166"/>
      <c r="G30" s="166"/>
      <c r="H30" s="166"/>
      <c r="I30" s="166"/>
      <c r="J30" s="166"/>
      <c r="K30" s="166"/>
      <c r="L30" s="166"/>
      <c r="M30" s="166"/>
      <c r="N30" s="166"/>
      <c r="O30" s="166"/>
    </row>
    <row r="31" spans="2:16" ht="93.75" customHeight="1" x14ac:dyDescent="0.3">
      <c r="B31" s="167" t="s">
        <v>109</v>
      </c>
      <c r="C31" s="168"/>
      <c r="D31" s="168"/>
      <c r="E31" s="168"/>
      <c r="F31" s="168"/>
      <c r="G31" s="169"/>
      <c r="H31" s="173" t="s">
        <v>12</v>
      </c>
      <c r="I31" s="175" t="s">
        <v>13</v>
      </c>
      <c r="J31" s="13" t="s">
        <v>14</v>
      </c>
      <c r="K31" s="176" t="s">
        <v>15</v>
      </c>
      <c r="L31" s="177"/>
      <c r="M31" s="177"/>
      <c r="N31" s="177"/>
      <c r="O31" s="178"/>
      <c r="P31" s="11"/>
    </row>
    <row r="32" spans="2:16" ht="32.25" customHeight="1" x14ac:dyDescent="0.3">
      <c r="B32" s="170"/>
      <c r="C32" s="171"/>
      <c r="D32" s="171"/>
      <c r="E32" s="171"/>
      <c r="F32" s="171"/>
      <c r="G32" s="172"/>
      <c r="H32" s="174"/>
      <c r="I32" s="175"/>
      <c r="J32" s="14" t="s">
        <v>16</v>
      </c>
      <c r="K32" s="179"/>
      <c r="L32" s="180"/>
      <c r="M32" s="180"/>
      <c r="N32" s="180"/>
      <c r="O32" s="181"/>
      <c r="P32" s="11"/>
    </row>
    <row r="33" spans="2:16" ht="19.5" customHeight="1" x14ac:dyDescent="0.3">
      <c r="B33" s="170"/>
      <c r="C33" s="171"/>
      <c r="D33" s="171"/>
      <c r="E33" s="171"/>
      <c r="F33" s="171"/>
      <c r="G33" s="172"/>
      <c r="H33" s="174"/>
      <c r="I33" s="175"/>
      <c r="J33" s="14" t="s">
        <v>17</v>
      </c>
      <c r="K33" s="179"/>
      <c r="L33" s="180"/>
      <c r="M33" s="180"/>
      <c r="N33" s="180"/>
      <c r="O33" s="181"/>
      <c r="P33" s="11"/>
    </row>
    <row r="34" spans="2:16" ht="21" customHeight="1" x14ac:dyDescent="0.3">
      <c r="B34" s="170"/>
      <c r="C34" s="171"/>
      <c r="D34" s="171"/>
      <c r="E34" s="171"/>
      <c r="F34" s="171"/>
      <c r="G34" s="172"/>
      <c r="H34" s="174"/>
      <c r="I34" s="175"/>
      <c r="J34" s="14" t="s">
        <v>18</v>
      </c>
      <c r="K34" s="179"/>
      <c r="L34" s="180"/>
      <c r="M34" s="180"/>
      <c r="N34" s="180"/>
      <c r="O34" s="181"/>
      <c r="P34" s="11"/>
    </row>
    <row r="35" spans="2:16" ht="19.5" customHeight="1" x14ac:dyDescent="0.3">
      <c r="B35" s="170"/>
      <c r="C35" s="171"/>
      <c r="D35" s="171"/>
      <c r="E35" s="171"/>
      <c r="F35" s="171"/>
      <c r="G35" s="172"/>
      <c r="H35" s="174"/>
      <c r="I35" s="175"/>
      <c r="J35" s="14" t="s">
        <v>19</v>
      </c>
      <c r="K35" s="179"/>
      <c r="L35" s="180"/>
      <c r="M35" s="180"/>
      <c r="N35" s="180"/>
      <c r="O35" s="181"/>
      <c r="P35" s="11"/>
    </row>
    <row r="36" spans="2:16" ht="21.75" customHeight="1" x14ac:dyDescent="0.3">
      <c r="B36" s="170"/>
      <c r="C36" s="171"/>
      <c r="D36" s="171"/>
      <c r="E36" s="171"/>
      <c r="F36" s="171"/>
      <c r="G36" s="172"/>
      <c r="H36" s="174"/>
      <c r="I36" s="175"/>
      <c r="J36" s="14" t="s">
        <v>20</v>
      </c>
      <c r="K36" s="182"/>
      <c r="L36" s="183"/>
      <c r="M36" s="183"/>
      <c r="N36" s="183"/>
      <c r="O36" s="184"/>
      <c r="P36" s="11"/>
    </row>
    <row r="37" spans="2:16" ht="126" customHeight="1" x14ac:dyDescent="0.3">
      <c r="B37" s="154" t="s">
        <v>200</v>
      </c>
      <c r="C37" s="155"/>
      <c r="D37" s="155"/>
      <c r="E37" s="155"/>
      <c r="F37" s="155"/>
      <c r="G37" s="155"/>
      <c r="H37" s="155"/>
      <c r="I37" s="155"/>
      <c r="J37" s="155"/>
      <c r="K37" s="155"/>
      <c r="L37" s="155"/>
      <c r="M37" s="155"/>
      <c r="N37" s="155"/>
      <c r="O37" s="155"/>
      <c r="P37" s="11"/>
    </row>
    <row r="38" spans="2:16" ht="54" customHeight="1" x14ac:dyDescent="0.3">
      <c r="B38" s="133" t="s">
        <v>21</v>
      </c>
      <c r="C38" s="133"/>
      <c r="D38" s="133"/>
      <c r="E38" s="133"/>
      <c r="F38" s="133"/>
      <c r="G38" s="133"/>
      <c r="H38" s="133"/>
      <c r="I38" s="133"/>
      <c r="J38" s="133"/>
      <c r="K38" s="133"/>
      <c r="L38" s="133"/>
      <c r="M38" s="133"/>
      <c r="N38" s="133"/>
      <c r="O38" s="133"/>
      <c r="P38" s="55"/>
    </row>
    <row r="39" spans="2:16" ht="68.25" customHeight="1" x14ac:dyDescent="0.3">
      <c r="B39" s="156" t="s">
        <v>22</v>
      </c>
      <c r="C39" s="157"/>
      <c r="D39" s="157"/>
      <c r="E39" s="157"/>
      <c r="F39" s="157"/>
      <c r="G39" s="158"/>
      <c r="H39" s="162"/>
      <c r="I39" s="113" t="s">
        <v>13</v>
      </c>
      <c r="J39" s="137" t="s">
        <v>112</v>
      </c>
      <c r="K39" s="16">
        <v>0</v>
      </c>
      <c r="L39" s="16">
        <v>1</v>
      </c>
      <c r="M39" s="16">
        <v>2</v>
      </c>
      <c r="N39" s="16">
        <v>3</v>
      </c>
      <c r="O39" s="16">
        <v>4</v>
      </c>
      <c r="P39" s="116" t="s">
        <v>93</v>
      </c>
    </row>
    <row r="40" spans="2:16" ht="63" customHeight="1" x14ac:dyDescent="0.3">
      <c r="B40" s="159"/>
      <c r="C40" s="160"/>
      <c r="D40" s="160"/>
      <c r="E40" s="160"/>
      <c r="F40" s="160"/>
      <c r="G40" s="161"/>
      <c r="H40" s="163"/>
      <c r="I40" s="114"/>
      <c r="J40" s="138"/>
      <c r="K40" s="16" t="s">
        <v>23</v>
      </c>
      <c r="L40" s="16" t="s">
        <v>24</v>
      </c>
      <c r="M40" s="16" t="s">
        <v>25</v>
      </c>
      <c r="N40" s="16" t="s">
        <v>26</v>
      </c>
      <c r="O40" s="16" t="s">
        <v>27</v>
      </c>
      <c r="P40" s="117"/>
    </row>
    <row r="41" spans="2:16" ht="36" customHeight="1" x14ac:dyDescent="0.3">
      <c r="B41" s="139" t="s">
        <v>28</v>
      </c>
      <c r="C41" s="140"/>
      <c r="D41" s="140"/>
      <c r="E41" s="140"/>
      <c r="F41" s="140"/>
      <c r="G41" s="140"/>
      <c r="H41" s="17"/>
      <c r="I41" s="15">
        <f>I42+I43</f>
        <v>5</v>
      </c>
      <c r="J41" s="18">
        <f>J42+J43</f>
        <v>2.5</v>
      </c>
      <c r="K41" s="119" t="s">
        <v>113</v>
      </c>
      <c r="L41" s="120"/>
      <c r="M41" s="120"/>
      <c r="N41" s="120"/>
      <c r="O41" s="121"/>
      <c r="P41" s="55"/>
    </row>
    <row r="42" spans="2:16" ht="64.5" customHeight="1" x14ac:dyDescent="0.3">
      <c r="B42" s="151" t="s">
        <v>29</v>
      </c>
      <c r="C42" s="151"/>
      <c r="D42" s="151"/>
      <c r="E42" s="151"/>
      <c r="F42" s="151"/>
      <c r="G42" s="151"/>
      <c r="H42" s="19" t="s">
        <v>30</v>
      </c>
      <c r="I42" s="42">
        <v>3</v>
      </c>
      <c r="J42" s="20">
        <f>IF(P42=0,K42,(IF(P42=1,L42,(IF(P42=2,M42,(IF(P42=3,N42,(IF(P42=4,O42,N/A)))))))))</f>
        <v>1.5</v>
      </c>
      <c r="K42" s="43">
        <f>I42/$O$39*$K$39</f>
        <v>0</v>
      </c>
      <c r="L42" s="43">
        <f>I42/$O$39*$L$39</f>
        <v>0.75</v>
      </c>
      <c r="M42" s="44">
        <f>I42/$O$39*$M$39</f>
        <v>1.5</v>
      </c>
      <c r="N42" s="43">
        <f>I42/$O$39*$N$39</f>
        <v>2.25</v>
      </c>
      <c r="O42" s="43">
        <f>I42/$O$39*$O$39</f>
        <v>3</v>
      </c>
      <c r="P42" s="57">
        <v>2</v>
      </c>
    </row>
    <row r="43" spans="2:16" ht="57" customHeight="1" x14ac:dyDescent="0.3">
      <c r="B43" s="90" t="s">
        <v>31</v>
      </c>
      <c r="C43" s="90"/>
      <c r="D43" s="90"/>
      <c r="E43" s="90"/>
      <c r="F43" s="90"/>
      <c r="G43" s="90"/>
      <c r="H43" s="5" t="s">
        <v>32</v>
      </c>
      <c r="I43" s="42">
        <v>2</v>
      </c>
      <c r="J43" s="20">
        <f>IF(P43=0,K43,(IF(P43=1,L43,(IF(P43=2,M43,(IF(P43=3,N43,(IF(P43=4,O43,N/A)))))))))</f>
        <v>1</v>
      </c>
      <c r="K43" s="43">
        <f>I43/$O$39*$K$39</f>
        <v>0</v>
      </c>
      <c r="L43" s="43">
        <f>I43/$O$39*$L$39</f>
        <v>0.5</v>
      </c>
      <c r="M43" s="44">
        <f>I43/$O$39*$M$39</f>
        <v>1</v>
      </c>
      <c r="N43" s="43">
        <f>I43/$O$39*$N$39</f>
        <v>1.5</v>
      </c>
      <c r="O43" s="43">
        <f>I43/$O$39*$O$39</f>
        <v>2</v>
      </c>
      <c r="P43" s="57">
        <v>2</v>
      </c>
    </row>
    <row r="44" spans="2:16" ht="102.75" customHeight="1" x14ac:dyDescent="0.3">
      <c r="B44" s="152" t="s">
        <v>165</v>
      </c>
      <c r="C44" s="153"/>
      <c r="D44" s="153"/>
      <c r="E44" s="153"/>
      <c r="F44" s="153"/>
      <c r="G44" s="153"/>
      <c r="H44" s="21"/>
      <c r="I44" s="15">
        <f>I45+I46+I47</f>
        <v>10</v>
      </c>
      <c r="J44" s="18">
        <f>J45+J46+J47</f>
        <v>10</v>
      </c>
      <c r="K44" s="119" t="str">
        <f>K41</f>
        <v>Weight of mark in the maximum score</v>
      </c>
      <c r="L44" s="120"/>
      <c r="M44" s="120"/>
      <c r="N44" s="120"/>
      <c r="O44" s="121"/>
      <c r="P44" s="55"/>
    </row>
    <row r="45" spans="2:16" ht="60.75" customHeight="1" x14ac:dyDescent="0.3">
      <c r="B45" s="90" t="s">
        <v>155</v>
      </c>
      <c r="C45" s="90"/>
      <c r="D45" s="90"/>
      <c r="E45" s="90"/>
      <c r="F45" s="90"/>
      <c r="G45" s="90"/>
      <c r="H45" s="5" t="s">
        <v>33</v>
      </c>
      <c r="I45" s="68">
        <v>4</v>
      </c>
      <c r="J45" s="20">
        <f>IF(P45=0,K45,(IF(P45=1,L45,(IF(P45=2,M45,(IF(P45=3,N45,(IF(P45=4,O45,N/A)))))))))</f>
        <v>4</v>
      </c>
      <c r="K45" s="43">
        <f>I45/$O$39*$K$39</f>
        <v>0</v>
      </c>
      <c r="L45" s="43">
        <f>I45/$O$39*$L$39</f>
        <v>1</v>
      </c>
      <c r="M45" s="44">
        <f>I45/$O$39*$M$39</f>
        <v>2</v>
      </c>
      <c r="N45" s="43">
        <f>I45/$O$39*$N$39</f>
        <v>3</v>
      </c>
      <c r="O45" s="43">
        <f>I45/$O$39*$O$39</f>
        <v>4</v>
      </c>
      <c r="P45" s="57">
        <v>4</v>
      </c>
    </row>
    <row r="46" spans="2:16" ht="64.5" customHeight="1" x14ac:dyDescent="0.3">
      <c r="B46" s="90" t="s">
        <v>156</v>
      </c>
      <c r="C46" s="90"/>
      <c r="D46" s="90"/>
      <c r="E46" s="90"/>
      <c r="F46" s="90"/>
      <c r="G46" s="90"/>
      <c r="H46" s="19" t="s">
        <v>34</v>
      </c>
      <c r="I46" s="84">
        <v>3</v>
      </c>
      <c r="J46" s="20">
        <f>IF(P46=0,K46,(IF(P46=1,L46,(IF(P46=2,M46,(IF(P46=3,N46,(IF(P46=4,O46,N/A)))))))))</f>
        <v>3</v>
      </c>
      <c r="K46" s="43">
        <f>I46/$O$39*$K$39</f>
        <v>0</v>
      </c>
      <c r="L46" s="43">
        <f>I46/$O$39*$L$39</f>
        <v>0.75</v>
      </c>
      <c r="M46" s="44">
        <f>I46/$O$39*$M$39</f>
        <v>1.5</v>
      </c>
      <c r="N46" s="43">
        <f>I46/$O$39*$N$39</f>
        <v>2.25</v>
      </c>
      <c r="O46" s="43">
        <f>I46/$O$39*$O$39</f>
        <v>3</v>
      </c>
      <c r="P46" s="57">
        <v>4</v>
      </c>
    </row>
    <row r="47" spans="2:16" ht="51" customHeight="1" x14ac:dyDescent="0.3">
      <c r="B47" s="90" t="s">
        <v>157</v>
      </c>
      <c r="C47" s="90"/>
      <c r="D47" s="90"/>
      <c r="E47" s="90"/>
      <c r="F47" s="90"/>
      <c r="G47" s="90"/>
      <c r="H47" s="5" t="s">
        <v>35</v>
      </c>
      <c r="I47" s="42">
        <v>3</v>
      </c>
      <c r="J47" s="20">
        <f>IF(P47=0,K47,(IF(P47=1,L47,(IF(P47=2,M47,(IF(P47=3,N47,(IF(P47=4,O47,N/A)))))))))</f>
        <v>3</v>
      </c>
      <c r="K47" s="43">
        <f>I47/$O$39*$K$39</f>
        <v>0</v>
      </c>
      <c r="L47" s="43">
        <f>I47/$O$39*$L$39</f>
        <v>0.75</v>
      </c>
      <c r="M47" s="44">
        <f>I47/$O$39*$M$39</f>
        <v>1.5</v>
      </c>
      <c r="N47" s="43">
        <f>I47/$O$39*$N$39</f>
        <v>2.25</v>
      </c>
      <c r="O47" s="43">
        <f>I47/$O$39*$O$39</f>
        <v>3</v>
      </c>
      <c r="P47" s="57">
        <v>4</v>
      </c>
    </row>
    <row r="48" spans="2:16" ht="46.5" customHeight="1" x14ac:dyDescent="0.3">
      <c r="B48" s="141" t="s">
        <v>36</v>
      </c>
      <c r="C48" s="142"/>
      <c r="D48" s="142"/>
      <c r="E48" s="142"/>
      <c r="F48" s="142"/>
      <c r="G48" s="142"/>
      <c r="H48" s="21"/>
      <c r="I48" s="15">
        <f>I49</f>
        <v>3</v>
      </c>
      <c r="J48" s="18">
        <f>J49</f>
        <v>3</v>
      </c>
      <c r="K48" s="119" t="str">
        <f>K41</f>
        <v>Weight of mark in the maximum score</v>
      </c>
      <c r="L48" s="120"/>
      <c r="M48" s="120"/>
      <c r="N48" s="120"/>
      <c r="O48" s="121"/>
      <c r="P48" s="55"/>
    </row>
    <row r="49" spans="2:16" ht="51.75" customHeight="1" x14ac:dyDescent="0.3">
      <c r="B49" s="90" t="s">
        <v>193</v>
      </c>
      <c r="C49" s="90"/>
      <c r="D49" s="90"/>
      <c r="E49" s="90"/>
      <c r="F49" s="90"/>
      <c r="G49" s="90"/>
      <c r="H49" s="83" t="s">
        <v>198</v>
      </c>
      <c r="I49" s="68">
        <v>3</v>
      </c>
      <c r="J49" s="20">
        <f>IF(P49=0,K49,(IF(P49=1,L49,(IF(P49=2,M49,(IF(P49=3,N49,(IF(P49=4,O49,N/A)))))))))</f>
        <v>3</v>
      </c>
      <c r="K49" s="43">
        <f>I49/$O$39*$K$39</f>
        <v>0</v>
      </c>
      <c r="L49" s="43">
        <f>I49/$O$39*$L$39</f>
        <v>0.75</v>
      </c>
      <c r="M49" s="44">
        <f>I49/$O$39*$M$39</f>
        <v>1.5</v>
      </c>
      <c r="N49" s="43">
        <f>I49/$O$39*$N$39</f>
        <v>2.25</v>
      </c>
      <c r="O49" s="43">
        <f>I49/$O$39*$O$39</f>
        <v>3</v>
      </c>
      <c r="P49" s="57">
        <v>4</v>
      </c>
    </row>
    <row r="50" spans="2:16" ht="39.75" customHeight="1" x14ac:dyDescent="0.3">
      <c r="B50" s="147" t="s">
        <v>166</v>
      </c>
      <c r="C50" s="147"/>
      <c r="D50" s="147"/>
      <c r="E50" s="147"/>
      <c r="F50" s="147"/>
      <c r="G50" s="147"/>
      <c r="H50" s="22"/>
      <c r="I50" s="22">
        <f>I48+I44+I41</f>
        <v>18</v>
      </c>
      <c r="J50" s="23">
        <f>J48+J44+J41</f>
        <v>15.5</v>
      </c>
      <c r="K50" s="148"/>
      <c r="L50" s="149"/>
      <c r="M50" s="149"/>
      <c r="N50" s="149"/>
      <c r="O50" s="150"/>
      <c r="P50" s="56"/>
    </row>
    <row r="51" spans="2:16" ht="41.25" customHeight="1" x14ac:dyDescent="0.3">
      <c r="B51" s="111" t="s">
        <v>149</v>
      </c>
      <c r="C51" s="111"/>
      <c r="D51" s="111"/>
      <c r="E51" s="111"/>
      <c r="F51" s="111"/>
      <c r="G51" s="111"/>
      <c r="H51" s="112"/>
      <c r="I51" s="113" t="str">
        <f>I39</f>
        <v>Maximum score</v>
      </c>
      <c r="J51" s="115" t="str">
        <f>J39</f>
        <v xml:space="preserve">Mark awarded by assessor converted into points based on the simulation
</v>
      </c>
      <c r="K51" s="39">
        <v>0</v>
      </c>
      <c r="L51" s="39">
        <v>1</v>
      </c>
      <c r="M51" s="39">
        <v>2</v>
      </c>
      <c r="N51" s="39">
        <v>3</v>
      </c>
      <c r="O51" s="39">
        <v>4</v>
      </c>
      <c r="P51" s="116" t="str">
        <f>P39</f>
        <v>Mark awarded by assessor - simulation</v>
      </c>
    </row>
    <row r="52" spans="2:16" ht="88.5" customHeight="1" x14ac:dyDescent="0.3">
      <c r="B52" s="111"/>
      <c r="C52" s="111"/>
      <c r="D52" s="111"/>
      <c r="E52" s="111"/>
      <c r="F52" s="111"/>
      <c r="G52" s="111"/>
      <c r="H52" s="112"/>
      <c r="I52" s="114"/>
      <c r="J52" s="115"/>
      <c r="K52" s="40" t="s">
        <v>23</v>
      </c>
      <c r="L52" s="39" t="s">
        <v>37</v>
      </c>
      <c r="M52" s="39" t="s">
        <v>25</v>
      </c>
      <c r="N52" s="39" t="s">
        <v>26</v>
      </c>
      <c r="O52" s="39" t="s">
        <v>27</v>
      </c>
      <c r="P52" s="117"/>
    </row>
    <row r="53" spans="2:16" ht="56.25" customHeight="1" x14ac:dyDescent="0.3">
      <c r="B53" s="139" t="s">
        <v>154</v>
      </c>
      <c r="C53" s="140"/>
      <c r="D53" s="140"/>
      <c r="E53" s="140"/>
      <c r="F53" s="140"/>
      <c r="G53" s="140"/>
      <c r="H53" s="21"/>
      <c r="I53" s="24">
        <f>I54+I55</f>
        <v>8</v>
      </c>
      <c r="J53" s="25">
        <f>J54+J55</f>
        <v>8</v>
      </c>
      <c r="K53" s="119" t="str">
        <f>K41</f>
        <v>Weight of mark in the maximum score</v>
      </c>
      <c r="L53" s="120"/>
      <c r="M53" s="120"/>
      <c r="N53" s="120"/>
      <c r="O53" s="121"/>
      <c r="P53" s="54"/>
    </row>
    <row r="54" spans="2:16" ht="63" customHeight="1" x14ac:dyDescent="0.3">
      <c r="B54" s="146" t="s">
        <v>194</v>
      </c>
      <c r="C54" s="146"/>
      <c r="D54" s="146"/>
      <c r="E54" s="146"/>
      <c r="F54" s="146"/>
      <c r="G54" s="146"/>
      <c r="H54" s="5" t="s">
        <v>38</v>
      </c>
      <c r="I54" s="42">
        <v>4</v>
      </c>
      <c r="J54" s="20">
        <f>IF(P54=0,K54,(IF(P54=1,L54,(IF(P54=2,M54,(IF(P54=3,N54,(IF(P54=4,O54,N/A)))))))))</f>
        <v>4</v>
      </c>
      <c r="K54" s="43">
        <f>I54/$O$51*$K$51</f>
        <v>0</v>
      </c>
      <c r="L54" s="43">
        <f>I54/$O$51*$L$51</f>
        <v>1</v>
      </c>
      <c r="M54" s="43">
        <f>I54/$O$51*$M$51</f>
        <v>2</v>
      </c>
      <c r="N54" s="43">
        <f>I54/$O$51*$N$51</f>
        <v>3</v>
      </c>
      <c r="O54" s="43">
        <f>I54/$O$51*$O$51</f>
        <v>4</v>
      </c>
      <c r="P54" s="57">
        <v>4</v>
      </c>
    </row>
    <row r="55" spans="2:16" ht="60" customHeight="1" x14ac:dyDescent="0.3">
      <c r="B55" s="146" t="s">
        <v>195</v>
      </c>
      <c r="C55" s="146"/>
      <c r="D55" s="146"/>
      <c r="E55" s="146"/>
      <c r="F55" s="146"/>
      <c r="G55" s="146"/>
      <c r="H55" s="5" t="s">
        <v>38</v>
      </c>
      <c r="I55" s="42">
        <v>4</v>
      </c>
      <c r="J55" s="20">
        <f>IF(P55=0,K55,(IF(P55=1,L55,(IF(P55=2,M55,(IF(P55=3,N55,(IF(P55=4,O55,N/A)))))))))</f>
        <v>4</v>
      </c>
      <c r="K55" s="43">
        <f>I55/$O$51*$K$51</f>
        <v>0</v>
      </c>
      <c r="L55" s="43">
        <f>I55/$O$51*$L$51</f>
        <v>1</v>
      </c>
      <c r="M55" s="43">
        <f>I55/$O$51*$M$51</f>
        <v>2</v>
      </c>
      <c r="N55" s="43">
        <f>I55/$O$51*$N$51</f>
        <v>3</v>
      </c>
      <c r="O55" s="43">
        <f>I55/$O$51*$O$51</f>
        <v>4</v>
      </c>
      <c r="P55" s="57">
        <v>4</v>
      </c>
    </row>
    <row r="56" spans="2:16" ht="63.75" customHeight="1" x14ac:dyDescent="0.3">
      <c r="B56" s="130" t="s">
        <v>167</v>
      </c>
      <c r="C56" s="130"/>
      <c r="D56" s="130"/>
      <c r="E56" s="130"/>
      <c r="F56" s="130"/>
      <c r="G56" s="130"/>
      <c r="H56" s="26"/>
      <c r="I56" s="22">
        <f>I54+I55</f>
        <v>8</v>
      </c>
      <c r="J56" s="23">
        <f>J53</f>
        <v>8</v>
      </c>
      <c r="K56" s="125"/>
      <c r="L56" s="126"/>
      <c r="M56" s="126"/>
      <c r="N56" s="126"/>
      <c r="O56" s="127"/>
      <c r="P56" s="56"/>
    </row>
    <row r="57" spans="2:16" ht="45.75" customHeight="1" x14ac:dyDescent="0.3">
      <c r="B57" s="111" t="s">
        <v>39</v>
      </c>
      <c r="C57" s="111"/>
      <c r="D57" s="111"/>
      <c r="E57" s="111"/>
      <c r="F57" s="111"/>
      <c r="G57" s="111"/>
      <c r="H57" s="144"/>
      <c r="I57" s="113" t="str">
        <f>I51</f>
        <v>Maximum score</v>
      </c>
      <c r="J57" s="115" t="str">
        <f>J51</f>
        <v xml:space="preserve">Mark awarded by assessor converted into points based on the simulation
</v>
      </c>
      <c r="K57" s="39">
        <v>0</v>
      </c>
      <c r="L57" s="39">
        <v>1</v>
      </c>
      <c r="M57" s="39">
        <v>2</v>
      </c>
      <c r="N57" s="39">
        <v>3</v>
      </c>
      <c r="O57" s="39">
        <v>4</v>
      </c>
      <c r="P57" s="116" t="str">
        <f>P39</f>
        <v>Mark awarded by assessor - simulation</v>
      </c>
    </row>
    <row r="58" spans="2:16" ht="72.75" customHeight="1" x14ac:dyDescent="0.3">
      <c r="B58" s="143"/>
      <c r="C58" s="143"/>
      <c r="D58" s="143"/>
      <c r="E58" s="143"/>
      <c r="F58" s="143"/>
      <c r="G58" s="143"/>
      <c r="H58" s="145"/>
      <c r="I58" s="114"/>
      <c r="J58" s="115"/>
      <c r="K58" s="40" t="s">
        <v>23</v>
      </c>
      <c r="L58" s="39" t="s">
        <v>37</v>
      </c>
      <c r="M58" s="39" t="s">
        <v>25</v>
      </c>
      <c r="N58" s="39" t="s">
        <v>26</v>
      </c>
      <c r="O58" s="39" t="s">
        <v>27</v>
      </c>
      <c r="P58" s="117"/>
    </row>
    <row r="59" spans="2:16" ht="44.25" customHeight="1" x14ac:dyDescent="0.3">
      <c r="B59" s="141" t="s">
        <v>40</v>
      </c>
      <c r="C59" s="142"/>
      <c r="D59" s="142"/>
      <c r="E59" s="142"/>
      <c r="F59" s="142"/>
      <c r="G59" s="142"/>
      <c r="H59" s="27"/>
      <c r="I59" s="15">
        <f>I60+I62+I63+I61</f>
        <v>15</v>
      </c>
      <c r="J59" s="18">
        <f>J60+J61+J62+J63</f>
        <v>12</v>
      </c>
      <c r="K59" s="119" t="str">
        <f>K53</f>
        <v>Weight of mark in the maximum score</v>
      </c>
      <c r="L59" s="120"/>
      <c r="M59" s="120"/>
      <c r="N59" s="120"/>
      <c r="O59" s="121"/>
      <c r="P59" s="55"/>
    </row>
    <row r="60" spans="2:16" ht="54.75" customHeight="1" x14ac:dyDescent="0.3">
      <c r="B60" s="90" t="s">
        <v>41</v>
      </c>
      <c r="C60" s="90"/>
      <c r="D60" s="90"/>
      <c r="E60" s="90"/>
      <c r="F60" s="90"/>
      <c r="G60" s="90"/>
      <c r="H60" s="19" t="s">
        <v>42</v>
      </c>
      <c r="I60" s="84">
        <v>4</v>
      </c>
      <c r="J60" s="20">
        <f>IF(P60=0,K60,(IF(P60=1,L60,(IF(P60=2,M60,(IF(P60=3,N60,(IF(P60=4,O60,N/A)))))))))</f>
        <v>4</v>
      </c>
      <c r="K60" s="43">
        <f>I60/$O$57*$K$57</f>
        <v>0</v>
      </c>
      <c r="L60" s="43">
        <f>I60/$O$57*$L$57</f>
        <v>1</v>
      </c>
      <c r="M60" s="43">
        <f>I60/$O$57*$M$57</f>
        <v>2</v>
      </c>
      <c r="N60" s="43">
        <f>I60/$O$57*$N$57</f>
        <v>3</v>
      </c>
      <c r="O60" s="43">
        <f>I60/$O$57*$O$57</f>
        <v>4</v>
      </c>
      <c r="P60" s="57">
        <v>4</v>
      </c>
    </row>
    <row r="61" spans="2:16" ht="229.5" customHeight="1" x14ac:dyDescent="0.3">
      <c r="B61" s="90" t="s">
        <v>203</v>
      </c>
      <c r="C61" s="90"/>
      <c r="D61" s="90"/>
      <c r="E61" s="90"/>
      <c r="F61" s="90"/>
      <c r="G61" s="90"/>
      <c r="H61" s="19" t="s">
        <v>43</v>
      </c>
      <c r="I61" s="256">
        <v>4</v>
      </c>
      <c r="J61" s="20">
        <f>IF(P61=0,K61,(IF(P61=1,L61,(IF(P61=2,M61,(IF(P61=3,N61,(IF(P61=4,O61,N/A)))))))))</f>
        <v>4</v>
      </c>
      <c r="K61" s="43">
        <f>I61/$O$57*$K$57</f>
        <v>0</v>
      </c>
      <c r="L61" s="43">
        <f>I61/$O$57*$L$57</f>
        <v>1</v>
      </c>
      <c r="M61" s="43">
        <f>I61/$O$57*$M$57</f>
        <v>2</v>
      </c>
      <c r="N61" s="43">
        <f>I61/$O$57*$N$57</f>
        <v>3</v>
      </c>
      <c r="O61" s="43">
        <f>I61/$O$57*$O$57</f>
        <v>4</v>
      </c>
      <c r="P61" s="57">
        <v>4</v>
      </c>
    </row>
    <row r="62" spans="2:16" ht="55.5" customHeight="1" x14ac:dyDescent="0.3">
      <c r="B62" s="90" t="s">
        <v>145</v>
      </c>
      <c r="C62" s="90"/>
      <c r="D62" s="90"/>
      <c r="E62" s="90"/>
      <c r="F62" s="90"/>
      <c r="G62" s="90"/>
      <c r="H62" s="41" t="s">
        <v>34</v>
      </c>
      <c r="I62" s="256">
        <v>4</v>
      </c>
      <c r="J62" s="20">
        <f>IF(P62=0,K62,(IF(P62=1,L62,(IF(P62=2,M62,(IF(P62=3,N62,(IF(P62=4,O62,N/A)))))))))</f>
        <v>1</v>
      </c>
      <c r="K62" s="43">
        <f>I62/$O$57*$K$57</f>
        <v>0</v>
      </c>
      <c r="L62" s="43">
        <f>I62/$O$57*$L$57</f>
        <v>1</v>
      </c>
      <c r="M62" s="43">
        <f>I62/$O$57*$M$57</f>
        <v>2</v>
      </c>
      <c r="N62" s="43">
        <f>I62/$O$57*$N$57</f>
        <v>3</v>
      </c>
      <c r="O62" s="43">
        <f>I62/$O$57*$O$57</f>
        <v>4</v>
      </c>
      <c r="P62" s="57">
        <v>1</v>
      </c>
    </row>
    <row r="63" spans="2:16" ht="69" customHeight="1" x14ac:dyDescent="0.3">
      <c r="B63" s="90" t="s">
        <v>146</v>
      </c>
      <c r="C63" s="90"/>
      <c r="D63" s="90"/>
      <c r="E63" s="90"/>
      <c r="F63" s="90"/>
      <c r="G63" s="90"/>
      <c r="H63" s="19" t="s">
        <v>43</v>
      </c>
      <c r="I63" s="51">
        <v>3</v>
      </c>
      <c r="J63" s="20">
        <f>IF(P63=0,K63,(IF(P63=1,L63,(IF(P63=2,M63,(IF(P63=3,N63,(IF(P63=4,O63,N/A)))))))))</f>
        <v>3</v>
      </c>
      <c r="K63" s="43">
        <f>I63/$O$57*$K$57</f>
        <v>0</v>
      </c>
      <c r="L63" s="43">
        <f>I63/$O$57*$L$57</f>
        <v>0.75</v>
      </c>
      <c r="M63" s="43">
        <f>I63/$O$57*$M$57</f>
        <v>1.5</v>
      </c>
      <c r="N63" s="43">
        <f>I63/$O$57*$N$57</f>
        <v>2.25</v>
      </c>
      <c r="O63" s="43">
        <f>I63/$O$57*$O$57</f>
        <v>3</v>
      </c>
      <c r="P63" s="57">
        <v>4</v>
      </c>
    </row>
    <row r="64" spans="2:16" ht="54.75" customHeight="1" x14ac:dyDescent="0.3">
      <c r="B64" s="118" t="s">
        <v>158</v>
      </c>
      <c r="C64" s="118"/>
      <c r="D64" s="118"/>
      <c r="E64" s="118"/>
      <c r="F64" s="118"/>
      <c r="G64" s="118"/>
      <c r="H64" s="27"/>
      <c r="I64" s="15">
        <f>I65+I66</f>
        <v>5</v>
      </c>
      <c r="J64" s="18">
        <f>J65+J66</f>
        <v>5</v>
      </c>
      <c r="K64" s="119" t="str">
        <f>K59</f>
        <v>Weight of mark in the maximum score</v>
      </c>
      <c r="L64" s="120"/>
      <c r="M64" s="120"/>
      <c r="N64" s="120"/>
      <c r="O64" s="121"/>
      <c r="P64" s="55"/>
    </row>
    <row r="65" spans="2:16" ht="189.75" customHeight="1" x14ac:dyDescent="0.3">
      <c r="B65" s="105" t="s">
        <v>201</v>
      </c>
      <c r="C65" s="106"/>
      <c r="D65" s="106"/>
      <c r="E65" s="106"/>
      <c r="F65" s="106"/>
      <c r="G65" s="107"/>
      <c r="H65" s="5" t="s">
        <v>44</v>
      </c>
      <c r="I65" s="84">
        <v>3</v>
      </c>
      <c r="J65" s="20">
        <f>IF(P65=0,K65,(IF(P65=1,L65,(IF(P65=2,M65,(IF(P65=3,N65,(IF(P65=4,O65,N/A)))))))))</f>
        <v>3</v>
      </c>
      <c r="K65" s="43">
        <f>I65/$O$57*$K$57</f>
        <v>0</v>
      </c>
      <c r="L65" s="43">
        <f>I65/$O$57*$L$57</f>
        <v>0.75</v>
      </c>
      <c r="M65" s="43">
        <f>I65/$O$57*$M$57</f>
        <v>1.5</v>
      </c>
      <c r="N65" s="43">
        <f>I65/$O$57*$N$57</f>
        <v>2.25</v>
      </c>
      <c r="O65" s="43">
        <f>I65/$O$57*$O$57</f>
        <v>3</v>
      </c>
      <c r="P65" s="57">
        <v>4</v>
      </c>
    </row>
    <row r="66" spans="2:16" ht="61.5" customHeight="1" x14ac:dyDescent="0.3">
      <c r="B66" s="90" t="s">
        <v>147</v>
      </c>
      <c r="C66" s="90"/>
      <c r="D66" s="90"/>
      <c r="E66" s="90"/>
      <c r="F66" s="90"/>
      <c r="G66" s="90"/>
      <c r="H66" s="5" t="s">
        <v>45</v>
      </c>
      <c r="I66" s="42">
        <v>2</v>
      </c>
      <c r="J66" s="20">
        <f>IF(P66=0,K66,(IF(P66=1,L66,(IF(P66=2,M66,(IF(P66=3,N66,(IF(P66=4,O66,N/A)))))))))</f>
        <v>2</v>
      </c>
      <c r="K66" s="43">
        <f>I66/$O$57*$K$57</f>
        <v>0</v>
      </c>
      <c r="L66" s="43">
        <f>I66/$O$57*$L$57</f>
        <v>0.5</v>
      </c>
      <c r="M66" s="43">
        <f>I66/$O$57*$M$57</f>
        <v>1</v>
      </c>
      <c r="N66" s="43">
        <f>I66/$O$57*$N$57</f>
        <v>1.5</v>
      </c>
      <c r="O66" s="43">
        <f>I66/$O$57*$O$57</f>
        <v>2</v>
      </c>
      <c r="P66" s="57">
        <v>4</v>
      </c>
    </row>
    <row r="67" spans="2:16" ht="39.75" customHeight="1" x14ac:dyDescent="0.3">
      <c r="B67" s="130" t="s">
        <v>46</v>
      </c>
      <c r="C67" s="130"/>
      <c r="D67" s="130"/>
      <c r="E67" s="130"/>
      <c r="F67" s="130"/>
      <c r="G67" s="130"/>
      <c r="H67" s="26"/>
      <c r="I67" s="22">
        <f>I60+I62+I63+I65+I66+I61</f>
        <v>20</v>
      </c>
      <c r="J67" s="23">
        <f>J64+J59</f>
        <v>17</v>
      </c>
      <c r="K67" s="125"/>
      <c r="L67" s="126"/>
      <c r="M67" s="126"/>
      <c r="N67" s="126"/>
      <c r="O67" s="127"/>
      <c r="P67" s="56"/>
    </row>
    <row r="68" spans="2:16" ht="42.75" customHeight="1" x14ac:dyDescent="0.3">
      <c r="B68" s="111" t="s">
        <v>47</v>
      </c>
      <c r="C68" s="111"/>
      <c r="D68" s="111"/>
      <c r="E68" s="111"/>
      <c r="F68" s="111"/>
      <c r="G68" s="111"/>
      <c r="H68" s="112"/>
      <c r="I68" s="113" t="str">
        <f>I57</f>
        <v>Maximum score</v>
      </c>
      <c r="J68" s="137" t="str">
        <f>J57</f>
        <v xml:space="preserve">Mark awarded by assessor converted into points based on the simulation
</v>
      </c>
      <c r="K68" s="39">
        <v>0</v>
      </c>
      <c r="L68" s="39">
        <v>1</v>
      </c>
      <c r="M68" s="39">
        <v>2</v>
      </c>
      <c r="N68" s="39">
        <v>3</v>
      </c>
      <c r="O68" s="39">
        <v>4</v>
      </c>
      <c r="P68" s="116" t="str">
        <f>P39</f>
        <v>Mark awarded by assessor - simulation</v>
      </c>
    </row>
    <row r="69" spans="2:16" ht="70.150000000000006" customHeight="1" x14ac:dyDescent="0.3">
      <c r="B69" s="111"/>
      <c r="C69" s="111"/>
      <c r="D69" s="111"/>
      <c r="E69" s="111"/>
      <c r="F69" s="111"/>
      <c r="G69" s="111"/>
      <c r="H69" s="112"/>
      <c r="I69" s="114"/>
      <c r="J69" s="138"/>
      <c r="K69" s="40" t="s">
        <v>23</v>
      </c>
      <c r="L69" s="39" t="s">
        <v>37</v>
      </c>
      <c r="M69" s="39" t="s">
        <v>25</v>
      </c>
      <c r="N69" s="39" t="s">
        <v>26</v>
      </c>
      <c r="O69" s="39" t="s">
        <v>27</v>
      </c>
      <c r="P69" s="117"/>
    </row>
    <row r="70" spans="2:16" ht="50.25" customHeight="1" x14ac:dyDescent="0.3">
      <c r="B70" s="139" t="s">
        <v>48</v>
      </c>
      <c r="C70" s="140"/>
      <c r="D70" s="140"/>
      <c r="E70" s="140"/>
      <c r="F70" s="140"/>
      <c r="G70" s="140"/>
      <c r="H70" s="28"/>
      <c r="I70" s="15">
        <f>I71+I72+I73+I74</f>
        <v>10</v>
      </c>
      <c r="J70" s="18">
        <f>J71+J72+J73+J74</f>
        <v>10</v>
      </c>
      <c r="K70" s="119" t="str">
        <f>K64</f>
        <v>Weight of mark in the maximum score</v>
      </c>
      <c r="L70" s="120"/>
      <c r="M70" s="120"/>
      <c r="N70" s="120"/>
      <c r="O70" s="121"/>
      <c r="P70" s="55"/>
    </row>
    <row r="71" spans="2:16" ht="70.5" customHeight="1" x14ac:dyDescent="0.3">
      <c r="B71" s="90" t="s">
        <v>49</v>
      </c>
      <c r="C71" s="90"/>
      <c r="D71" s="90"/>
      <c r="E71" s="90"/>
      <c r="F71" s="90"/>
      <c r="G71" s="90"/>
      <c r="H71" s="5" t="s">
        <v>50</v>
      </c>
      <c r="I71" s="42">
        <v>3</v>
      </c>
      <c r="J71" s="20">
        <f>IF(P71=0,K71,(IF(P71=1,L71,(IF(P71=2,M71,(IF(P71=3,N71,(IF(P71=4,O71,N/A)))))))))</f>
        <v>3</v>
      </c>
      <c r="K71" s="43">
        <f>I71/$O$68*$K$68</f>
        <v>0</v>
      </c>
      <c r="L71" s="43">
        <f>I71/$O$68*$L$68</f>
        <v>0.75</v>
      </c>
      <c r="M71" s="43">
        <f>I71/$O$68*$M$68</f>
        <v>1.5</v>
      </c>
      <c r="N71" s="43">
        <f>I71/$O$68*$N$68</f>
        <v>2.25</v>
      </c>
      <c r="O71" s="43">
        <f>I71/$O$68*$O$68</f>
        <v>3</v>
      </c>
      <c r="P71" s="57">
        <v>4</v>
      </c>
    </row>
    <row r="72" spans="2:16" ht="75" customHeight="1" x14ac:dyDescent="0.3">
      <c r="B72" s="90" t="s">
        <v>202</v>
      </c>
      <c r="C72" s="90"/>
      <c r="D72" s="90"/>
      <c r="E72" s="90"/>
      <c r="F72" s="90"/>
      <c r="G72" s="90"/>
      <c r="H72" s="5" t="s">
        <v>50</v>
      </c>
      <c r="I72" s="42">
        <v>2</v>
      </c>
      <c r="J72" s="20">
        <f>IF(P72=0,K72,(IF(P72=1,L72,(IF(P72=2,M72,(IF(P72=3,N72,(IF(P72=4,O72,N/A)))))))))</f>
        <v>2</v>
      </c>
      <c r="K72" s="43">
        <f>I72/$O$68*$K$68</f>
        <v>0</v>
      </c>
      <c r="L72" s="43">
        <f>I72/$O$68*$L$68</f>
        <v>0.5</v>
      </c>
      <c r="M72" s="43">
        <f>I72/$O$68*$M$68</f>
        <v>1</v>
      </c>
      <c r="N72" s="43">
        <f>I72/$O$68*$N$68</f>
        <v>1.5</v>
      </c>
      <c r="O72" s="43">
        <f>I72/$O$68*$O$68</f>
        <v>2</v>
      </c>
      <c r="P72" s="57">
        <v>4</v>
      </c>
    </row>
    <row r="73" spans="2:16" ht="73.5" customHeight="1" x14ac:dyDescent="0.3">
      <c r="B73" s="90" t="s">
        <v>51</v>
      </c>
      <c r="C73" s="90"/>
      <c r="D73" s="90"/>
      <c r="E73" s="90"/>
      <c r="F73" s="90"/>
      <c r="G73" s="90"/>
      <c r="H73" s="5" t="s">
        <v>52</v>
      </c>
      <c r="I73" s="42">
        <v>3</v>
      </c>
      <c r="J73" s="20">
        <f>IF(P73=0,K73,(IF(P73=1,L73,(IF(P73=2,M73,(IF(P73=3,N73,(IF(P73=4,O73,N/A)))))))))</f>
        <v>3</v>
      </c>
      <c r="K73" s="43">
        <f>I73/$O$68*$K$68</f>
        <v>0</v>
      </c>
      <c r="L73" s="43">
        <f>I73/$O$68*$L$68</f>
        <v>0.75</v>
      </c>
      <c r="M73" s="43">
        <f>I73/$O$68*$M$68</f>
        <v>1.5</v>
      </c>
      <c r="N73" s="43">
        <f>I73/$O$68*$N$68</f>
        <v>2.25</v>
      </c>
      <c r="O73" s="43">
        <f>I73/$O$68*$O$68</f>
        <v>3</v>
      </c>
      <c r="P73" s="57">
        <v>4</v>
      </c>
    </row>
    <row r="74" spans="2:16" ht="74.25" customHeight="1" x14ac:dyDescent="0.3">
      <c r="B74" s="90" t="s">
        <v>53</v>
      </c>
      <c r="C74" s="90"/>
      <c r="D74" s="90"/>
      <c r="E74" s="90"/>
      <c r="F74" s="90"/>
      <c r="G74" s="90"/>
      <c r="H74" s="5" t="s">
        <v>50</v>
      </c>
      <c r="I74" s="42">
        <v>2</v>
      </c>
      <c r="J74" s="20">
        <f>IF(P74=0,K74,(IF(P74=1,L74,(IF(P74=2,M74,(IF(P74=3,N74,(IF(P74=4,O74,N/A)))))))))</f>
        <v>2</v>
      </c>
      <c r="K74" s="43">
        <f>I74/$O$68*$K$68</f>
        <v>0</v>
      </c>
      <c r="L74" s="43">
        <f>I74/$O$68*$L$68</f>
        <v>0.5</v>
      </c>
      <c r="M74" s="43">
        <f>I74/$O$68*$M$68</f>
        <v>1</v>
      </c>
      <c r="N74" s="43">
        <f>I74/$O$68*$N$68</f>
        <v>1.5</v>
      </c>
      <c r="O74" s="43">
        <f>I74/$O$68*$O$68</f>
        <v>2</v>
      </c>
      <c r="P74" s="57">
        <v>4</v>
      </c>
    </row>
    <row r="75" spans="2:16" ht="42" customHeight="1" x14ac:dyDescent="0.3">
      <c r="B75" s="130" t="s">
        <v>54</v>
      </c>
      <c r="C75" s="130"/>
      <c r="D75" s="130"/>
      <c r="E75" s="130"/>
      <c r="F75" s="130"/>
      <c r="G75" s="130"/>
      <c r="H75" s="26"/>
      <c r="I75" s="22">
        <f>I71+I72+I73+I74</f>
        <v>10</v>
      </c>
      <c r="J75" s="23">
        <f>J70</f>
        <v>10</v>
      </c>
      <c r="K75" s="125"/>
      <c r="L75" s="126"/>
      <c r="M75" s="126"/>
      <c r="N75" s="126"/>
      <c r="O75" s="127"/>
      <c r="P75" s="56"/>
    </row>
    <row r="76" spans="2:16" ht="34.5" customHeight="1" x14ac:dyDescent="0.3">
      <c r="B76" s="111" t="s">
        <v>55</v>
      </c>
      <c r="C76" s="111"/>
      <c r="D76" s="111"/>
      <c r="E76" s="111"/>
      <c r="F76" s="111"/>
      <c r="G76" s="111"/>
      <c r="H76" s="112"/>
      <c r="I76" s="113" t="str">
        <f>I57</f>
        <v>Maximum score</v>
      </c>
      <c r="J76" s="115" t="str">
        <f>J68</f>
        <v xml:space="preserve">Mark awarded by assessor converted into points based on the simulation
</v>
      </c>
      <c r="K76" s="39">
        <v>0</v>
      </c>
      <c r="L76" s="39">
        <v>1</v>
      </c>
      <c r="M76" s="39">
        <v>2</v>
      </c>
      <c r="N76" s="39">
        <v>3</v>
      </c>
      <c r="O76" s="39">
        <v>4</v>
      </c>
      <c r="P76" s="116" t="str">
        <f>P39</f>
        <v>Mark awarded by assessor - simulation</v>
      </c>
    </row>
    <row r="77" spans="2:16" ht="40.5" customHeight="1" x14ac:dyDescent="0.3">
      <c r="B77" s="111"/>
      <c r="C77" s="111"/>
      <c r="D77" s="111"/>
      <c r="E77" s="111"/>
      <c r="F77" s="111"/>
      <c r="G77" s="111"/>
      <c r="H77" s="112"/>
      <c r="I77" s="114"/>
      <c r="J77" s="115"/>
      <c r="K77" s="40" t="s">
        <v>23</v>
      </c>
      <c r="L77" s="39" t="s">
        <v>37</v>
      </c>
      <c r="M77" s="39" t="s">
        <v>25</v>
      </c>
      <c r="N77" s="39" t="s">
        <v>26</v>
      </c>
      <c r="O77" s="39" t="s">
        <v>27</v>
      </c>
      <c r="P77" s="117"/>
    </row>
    <row r="78" spans="2:16" ht="51.75" customHeight="1" x14ac:dyDescent="0.3">
      <c r="B78" s="134"/>
      <c r="C78" s="135"/>
      <c r="D78" s="135"/>
      <c r="E78" s="135"/>
      <c r="F78" s="135"/>
      <c r="G78" s="135"/>
      <c r="H78" s="136"/>
      <c r="I78" s="85">
        <f>I79+I80+I81+I82</f>
        <v>4</v>
      </c>
      <c r="J78" s="25">
        <f>J79+J80+J81+J82</f>
        <v>4</v>
      </c>
      <c r="K78" s="119" t="str">
        <f>K70</f>
        <v>Weight of mark in the maximum score</v>
      </c>
      <c r="L78" s="120"/>
      <c r="M78" s="120"/>
      <c r="N78" s="120"/>
      <c r="O78" s="121"/>
      <c r="P78" s="58"/>
    </row>
    <row r="79" spans="2:16" ht="68.25" customHeight="1" x14ac:dyDescent="0.3">
      <c r="B79" s="90" t="s">
        <v>92</v>
      </c>
      <c r="C79" s="90"/>
      <c r="D79" s="90"/>
      <c r="E79" s="90"/>
      <c r="F79" s="90"/>
      <c r="G79" s="90"/>
      <c r="H79" s="5" t="s">
        <v>56</v>
      </c>
      <c r="I79" s="84">
        <v>1</v>
      </c>
      <c r="J79" s="20">
        <f>IF(P79=0,K79,(IF(P79=1,L79,(IF(P79=2,M79,(IF(P79=3,N79,(IF(P79=4,O79,N/A)))))))))</f>
        <v>1</v>
      </c>
      <c r="K79" s="43">
        <f>I79/$O$76*$K$76</f>
        <v>0</v>
      </c>
      <c r="L79" s="43">
        <f>I79/$O$76*$L$76</f>
        <v>0.25</v>
      </c>
      <c r="M79" s="43">
        <f>I79/$O$76*$M$76</f>
        <v>0.5</v>
      </c>
      <c r="N79" s="43">
        <f>I79/$O$76*$N$76</f>
        <v>0.75</v>
      </c>
      <c r="O79" s="43">
        <f>I79/$O$76*$O$76</f>
        <v>1</v>
      </c>
      <c r="P79" s="57">
        <v>4</v>
      </c>
    </row>
    <row r="80" spans="2:16" ht="58.5" customHeight="1" x14ac:dyDescent="0.3">
      <c r="B80" s="90" t="s">
        <v>57</v>
      </c>
      <c r="C80" s="90"/>
      <c r="D80" s="90"/>
      <c r="E80" s="90"/>
      <c r="F80" s="90"/>
      <c r="G80" s="90"/>
      <c r="H80" s="5" t="s">
        <v>56</v>
      </c>
      <c r="I80" s="84">
        <v>1</v>
      </c>
      <c r="J80" s="20">
        <f>IF(P80=0,K80,(IF(P80=1,L80,(IF(P80=2,M80,(IF(P80=3,N80,(IF(P80=4,O80,N/A)))))))))</f>
        <v>1</v>
      </c>
      <c r="K80" s="43">
        <f>I80/$O$76*$K$76</f>
        <v>0</v>
      </c>
      <c r="L80" s="43">
        <f>I80/$O$76*$L$76</f>
        <v>0.25</v>
      </c>
      <c r="M80" s="43">
        <f>I80/$O$76*$M$76</f>
        <v>0.5</v>
      </c>
      <c r="N80" s="43">
        <f>I80/$O$76*$N$76</f>
        <v>0.75</v>
      </c>
      <c r="O80" s="43">
        <f>I80/$O$76*$O$76</f>
        <v>1</v>
      </c>
      <c r="P80" s="57">
        <v>4</v>
      </c>
    </row>
    <row r="81" spans="2:16" ht="60.75" customHeight="1" x14ac:dyDescent="0.3">
      <c r="B81" s="90" t="s">
        <v>150</v>
      </c>
      <c r="C81" s="90"/>
      <c r="D81" s="90"/>
      <c r="E81" s="90"/>
      <c r="F81" s="90"/>
      <c r="G81" s="90"/>
      <c r="H81" s="5" t="s">
        <v>56</v>
      </c>
      <c r="I81" s="84">
        <v>1</v>
      </c>
      <c r="J81" s="20">
        <f>IF(P81=0,K81,(IF(P81=1,L81,(IF(P81=2,M81,(IF(P81=3,N81,(IF(P81=4,O81,N/A)))))))))</f>
        <v>1</v>
      </c>
      <c r="K81" s="43">
        <f>I81/$O$76*$K$76</f>
        <v>0</v>
      </c>
      <c r="L81" s="43">
        <f>I81/$O$76*$L$76</f>
        <v>0.25</v>
      </c>
      <c r="M81" s="43">
        <f>I81/$O$76*$M$76</f>
        <v>0.5</v>
      </c>
      <c r="N81" s="43">
        <f>I81/$O$76*$N$76</f>
        <v>0.75</v>
      </c>
      <c r="O81" s="43">
        <f>I81/$O$76*$O$76</f>
        <v>1</v>
      </c>
      <c r="P81" s="57">
        <v>4</v>
      </c>
    </row>
    <row r="82" spans="2:16" ht="67.5" customHeight="1" x14ac:dyDescent="0.3">
      <c r="B82" s="90" t="s">
        <v>151</v>
      </c>
      <c r="C82" s="90"/>
      <c r="D82" s="90"/>
      <c r="E82" s="90"/>
      <c r="F82" s="90"/>
      <c r="G82" s="90"/>
      <c r="H82" s="19" t="s">
        <v>58</v>
      </c>
      <c r="I82" s="84">
        <v>1</v>
      </c>
      <c r="J82" s="20">
        <f>IF(P82=0,K82,(IF(P82=1,L82,(IF(P82=2,M82,(IF(P82=3,N82,(IF(P82=4,O82,N/A)))))))))</f>
        <v>1</v>
      </c>
      <c r="K82" s="43">
        <f>I82/$O$76*$K$76</f>
        <v>0</v>
      </c>
      <c r="L82" s="43">
        <f>I82/$O$76*$L$76</f>
        <v>0.25</v>
      </c>
      <c r="M82" s="43">
        <f>I82/$O$76*$M$76</f>
        <v>0.5</v>
      </c>
      <c r="N82" s="43">
        <f>I82/$O$76*$N$76</f>
        <v>0.75</v>
      </c>
      <c r="O82" s="43">
        <f>I82/$O$76*$O$76</f>
        <v>1</v>
      </c>
      <c r="P82" s="57">
        <v>4</v>
      </c>
    </row>
    <row r="83" spans="2:16" ht="45.75" customHeight="1" x14ac:dyDescent="0.3">
      <c r="B83" s="130" t="s">
        <v>59</v>
      </c>
      <c r="C83" s="130"/>
      <c r="D83" s="130"/>
      <c r="E83" s="130"/>
      <c r="F83" s="130"/>
      <c r="G83" s="130"/>
      <c r="H83" s="29"/>
      <c r="I83" s="22">
        <f>I79+I80+I81+I82</f>
        <v>4</v>
      </c>
      <c r="J83" s="23">
        <f>J78</f>
        <v>4</v>
      </c>
      <c r="K83" s="125"/>
      <c r="L83" s="126"/>
      <c r="M83" s="126"/>
      <c r="N83" s="126"/>
      <c r="O83" s="127"/>
      <c r="P83" s="56"/>
    </row>
    <row r="84" spans="2:16" ht="90" customHeight="1" x14ac:dyDescent="0.3">
      <c r="B84" s="132" t="s">
        <v>164</v>
      </c>
      <c r="C84" s="132"/>
      <c r="D84" s="132"/>
      <c r="E84" s="132"/>
      <c r="F84" s="132"/>
      <c r="G84" s="132"/>
      <c r="H84" s="132"/>
      <c r="I84" s="30">
        <f>I83+I75+I67+I56+I50</f>
        <v>60</v>
      </c>
      <c r="J84" s="31">
        <f>J50+J56+J67+J75+J83</f>
        <v>54.5</v>
      </c>
      <c r="K84" s="32"/>
      <c r="L84" s="32"/>
      <c r="M84" s="32"/>
      <c r="N84" s="32"/>
      <c r="O84" s="33"/>
      <c r="P84" s="59"/>
    </row>
    <row r="85" spans="2:16" ht="72" customHeight="1" x14ac:dyDescent="0.3">
      <c r="B85" s="133" t="s">
        <v>60</v>
      </c>
      <c r="C85" s="133"/>
      <c r="D85" s="133"/>
      <c r="E85" s="133"/>
      <c r="F85" s="133"/>
      <c r="G85" s="133"/>
      <c r="H85" s="133"/>
      <c r="I85" s="133"/>
      <c r="J85" s="133"/>
      <c r="K85" s="133"/>
      <c r="L85" s="133"/>
      <c r="M85" s="133"/>
      <c r="N85" s="133"/>
      <c r="O85" s="133"/>
      <c r="P85" s="56"/>
    </row>
    <row r="86" spans="2:16" ht="45" customHeight="1" x14ac:dyDescent="0.3">
      <c r="B86" s="111" t="s">
        <v>61</v>
      </c>
      <c r="C86" s="111"/>
      <c r="D86" s="111"/>
      <c r="E86" s="111"/>
      <c r="F86" s="111"/>
      <c r="G86" s="111"/>
      <c r="H86" s="112"/>
      <c r="I86" s="113" t="str">
        <f>I76</f>
        <v>Maximum score</v>
      </c>
      <c r="J86" s="115" t="str">
        <f>J76</f>
        <v xml:space="preserve">Mark awarded by assessor converted into points based on the simulation
</v>
      </c>
      <c r="K86" s="39">
        <v>0</v>
      </c>
      <c r="L86" s="39">
        <v>1</v>
      </c>
      <c r="M86" s="39">
        <v>2</v>
      </c>
      <c r="N86" s="39">
        <v>3</v>
      </c>
      <c r="O86" s="39">
        <v>4</v>
      </c>
      <c r="P86" s="116" t="str">
        <f>P39</f>
        <v>Mark awarded by assessor - simulation</v>
      </c>
    </row>
    <row r="87" spans="2:16" ht="44.25" customHeight="1" x14ac:dyDescent="0.3">
      <c r="B87" s="111"/>
      <c r="C87" s="111"/>
      <c r="D87" s="111"/>
      <c r="E87" s="111"/>
      <c r="F87" s="111"/>
      <c r="G87" s="111"/>
      <c r="H87" s="112"/>
      <c r="I87" s="114"/>
      <c r="J87" s="115"/>
      <c r="K87" s="40" t="s">
        <v>23</v>
      </c>
      <c r="L87" s="39" t="s">
        <v>37</v>
      </c>
      <c r="M87" s="39" t="s">
        <v>25</v>
      </c>
      <c r="N87" s="39" t="s">
        <v>26</v>
      </c>
      <c r="O87" s="39" t="s">
        <v>27</v>
      </c>
      <c r="P87" s="117"/>
    </row>
    <row r="88" spans="2:16" ht="51" customHeight="1" x14ac:dyDescent="0.3">
      <c r="B88" s="122" t="s">
        <v>62</v>
      </c>
      <c r="C88" s="123"/>
      <c r="D88" s="123"/>
      <c r="E88" s="123"/>
      <c r="F88" s="123"/>
      <c r="G88" s="123"/>
      <c r="H88" s="27"/>
      <c r="I88" s="15">
        <f>I89+I90+I91+I92+I93</f>
        <v>15</v>
      </c>
      <c r="J88" s="18">
        <f>J89+J90+J91+J92+J93</f>
        <v>15</v>
      </c>
      <c r="K88" s="119" t="str">
        <f>K78</f>
        <v>Weight of mark in the maximum score</v>
      </c>
      <c r="L88" s="120"/>
      <c r="M88" s="120"/>
      <c r="N88" s="120"/>
      <c r="O88" s="121"/>
      <c r="P88" s="56"/>
    </row>
    <row r="89" spans="2:16" ht="80.25" customHeight="1" x14ac:dyDescent="0.3">
      <c r="B89" s="128" t="s">
        <v>63</v>
      </c>
      <c r="C89" s="128"/>
      <c r="D89" s="128"/>
      <c r="E89" s="128"/>
      <c r="F89" s="128"/>
      <c r="G89" s="128"/>
      <c r="H89" s="5" t="s">
        <v>64</v>
      </c>
      <c r="I89" s="42">
        <v>3</v>
      </c>
      <c r="J89" s="20">
        <f>IF(P89=0,K89,(IF(P89=1,L89,(IF(P89=2,M89,(IF(P89=3,N89,(IF(P89=4,O89,N/A)))))))))</f>
        <v>3</v>
      </c>
      <c r="K89" s="43">
        <f>I89/$O$86*$K$86</f>
        <v>0</v>
      </c>
      <c r="L89" s="43">
        <f>I89/$O$86*$L$86</f>
        <v>0.75</v>
      </c>
      <c r="M89" s="43">
        <f>I89/$O$86*$M$86</f>
        <v>1.5</v>
      </c>
      <c r="N89" s="43">
        <f>I89/$O$86*$N$86</f>
        <v>2.25</v>
      </c>
      <c r="O89" s="43">
        <f>I89/$O$86*$O$86</f>
        <v>3</v>
      </c>
      <c r="P89" s="57">
        <v>4</v>
      </c>
    </row>
    <row r="90" spans="2:16" ht="63.75" customHeight="1" x14ac:dyDescent="0.3">
      <c r="B90" s="90" t="s">
        <v>65</v>
      </c>
      <c r="C90" s="90"/>
      <c r="D90" s="90"/>
      <c r="E90" s="90"/>
      <c r="F90" s="90"/>
      <c r="G90" s="90"/>
      <c r="H90" s="19" t="s">
        <v>66</v>
      </c>
      <c r="I90" s="42">
        <v>3</v>
      </c>
      <c r="J90" s="20">
        <f>IF(P90=0,K90,(IF(P90=1,L90,(IF(P90=2,M90,(IF(P90=3,N90,(IF(P90=4,O90,N/A)))))))))</f>
        <v>3</v>
      </c>
      <c r="K90" s="43">
        <f>I90/$O$86*$K$86</f>
        <v>0</v>
      </c>
      <c r="L90" s="43">
        <f>I90/$O$86*$L$86</f>
        <v>0.75</v>
      </c>
      <c r="M90" s="43">
        <f>I90/$O$86*$M$86</f>
        <v>1.5</v>
      </c>
      <c r="N90" s="43">
        <f>I90/$O$86*$N$86</f>
        <v>2.25</v>
      </c>
      <c r="O90" s="43">
        <f>I90/$O$86*$O$86</f>
        <v>3</v>
      </c>
      <c r="P90" s="57">
        <v>4</v>
      </c>
    </row>
    <row r="91" spans="2:16" ht="58.5" customHeight="1" x14ac:dyDescent="0.3">
      <c r="B91" s="128" t="s">
        <v>67</v>
      </c>
      <c r="C91" s="128"/>
      <c r="D91" s="128"/>
      <c r="E91" s="128"/>
      <c r="F91" s="128"/>
      <c r="G91" s="128"/>
      <c r="H91" s="19" t="s">
        <v>68</v>
      </c>
      <c r="I91" s="42">
        <v>3</v>
      </c>
      <c r="J91" s="20">
        <f>IF(P91=0,K91,(IF(P91=1,L91,(IF(P91=2,M91,(IF(P91=3,N91,(IF(P91=4,O91,N/A)))))))))</f>
        <v>3</v>
      </c>
      <c r="K91" s="43">
        <f>I91/$O$86*$K$86</f>
        <v>0</v>
      </c>
      <c r="L91" s="43">
        <f>I91/$O$86*$L$86</f>
        <v>0.75</v>
      </c>
      <c r="M91" s="43">
        <f>I91/$O$86*$M$86</f>
        <v>1.5</v>
      </c>
      <c r="N91" s="43">
        <f>I91/$O$86*$N$86</f>
        <v>2.25</v>
      </c>
      <c r="O91" s="43">
        <f>I91/$O$86*$O$86</f>
        <v>3</v>
      </c>
      <c r="P91" s="57">
        <v>4</v>
      </c>
    </row>
    <row r="92" spans="2:16" ht="45" customHeight="1" x14ac:dyDescent="0.3">
      <c r="B92" s="128" t="s">
        <v>69</v>
      </c>
      <c r="C92" s="128"/>
      <c r="D92" s="128"/>
      <c r="E92" s="128"/>
      <c r="F92" s="128"/>
      <c r="G92" s="128"/>
      <c r="H92" s="41" t="s">
        <v>68</v>
      </c>
      <c r="I92" s="42">
        <v>3</v>
      </c>
      <c r="J92" s="20">
        <f>IF(P92=0,K92,(IF(P92=1,L92,(IF(P92=2,M92,(IF(P92=3,N92,(IF(P92=4,O92,N/A)))))))))</f>
        <v>3</v>
      </c>
      <c r="K92" s="43">
        <f>I92/$O$86*$K$86</f>
        <v>0</v>
      </c>
      <c r="L92" s="43">
        <f>I92/$O$86*$L$86</f>
        <v>0.75</v>
      </c>
      <c r="M92" s="43">
        <f>I92/$O$86*$M$86</f>
        <v>1.5</v>
      </c>
      <c r="N92" s="43">
        <f>I92/$O$86*$N$86</f>
        <v>2.25</v>
      </c>
      <c r="O92" s="43">
        <f>I92/$O$86*$O$86</f>
        <v>3</v>
      </c>
      <c r="P92" s="57">
        <v>4</v>
      </c>
    </row>
    <row r="93" spans="2:16" ht="56.25" customHeight="1" x14ac:dyDescent="0.3">
      <c r="B93" s="129" t="s">
        <v>111</v>
      </c>
      <c r="C93" s="129"/>
      <c r="D93" s="129"/>
      <c r="E93" s="129"/>
      <c r="F93" s="129"/>
      <c r="G93" s="129"/>
      <c r="H93" s="19" t="s">
        <v>70</v>
      </c>
      <c r="I93" s="42">
        <v>3</v>
      </c>
      <c r="J93" s="20">
        <f>IF(P93=0,K93,(IF(P93=1,L93,(IF(P93=2,M93,(IF(P93=3,N93,(IF(P93=4,O93,N/A)))))))))</f>
        <v>3</v>
      </c>
      <c r="K93" s="43">
        <f>I93/$O$86*$K$86</f>
        <v>0</v>
      </c>
      <c r="L93" s="43">
        <f>I93/$O$86*$L$86</f>
        <v>0.75</v>
      </c>
      <c r="M93" s="43">
        <f>I93/$O$86*$M$86</f>
        <v>1.5</v>
      </c>
      <c r="N93" s="43">
        <f>I93/$O$86*$N$86</f>
        <v>2.25</v>
      </c>
      <c r="O93" s="43">
        <f>I93/$O$86*$O$86</f>
        <v>3</v>
      </c>
      <c r="P93" s="57">
        <v>4</v>
      </c>
    </row>
    <row r="94" spans="2:16" ht="36.75" customHeight="1" x14ac:dyDescent="0.3">
      <c r="B94" s="130" t="s">
        <v>71</v>
      </c>
      <c r="C94" s="130"/>
      <c r="D94" s="130"/>
      <c r="E94" s="130"/>
      <c r="F94" s="130"/>
      <c r="G94" s="130"/>
      <c r="H94" s="26"/>
      <c r="I94" s="22">
        <f>I89+I90+I91+I92+I93</f>
        <v>15</v>
      </c>
      <c r="J94" s="23">
        <f>J89+J90+J91+J92+J93</f>
        <v>15</v>
      </c>
      <c r="K94" s="125"/>
      <c r="L94" s="126"/>
      <c r="M94" s="126"/>
      <c r="N94" s="126"/>
      <c r="O94" s="127"/>
      <c r="P94" s="56"/>
    </row>
    <row r="95" spans="2:16" ht="37.5" customHeight="1" x14ac:dyDescent="0.3">
      <c r="B95" s="131" t="s">
        <v>72</v>
      </c>
      <c r="C95" s="131"/>
      <c r="D95" s="131"/>
      <c r="E95" s="131"/>
      <c r="F95" s="131"/>
      <c r="G95" s="131"/>
      <c r="H95" s="112"/>
      <c r="I95" s="113" t="str">
        <f>I86</f>
        <v>Maximum score</v>
      </c>
      <c r="J95" s="115" t="str">
        <f>J86</f>
        <v xml:space="preserve">Mark awarded by assessor converted into points based on the simulation
</v>
      </c>
      <c r="K95" s="39">
        <v>0</v>
      </c>
      <c r="L95" s="39">
        <v>1</v>
      </c>
      <c r="M95" s="39">
        <v>2</v>
      </c>
      <c r="N95" s="39">
        <v>3</v>
      </c>
      <c r="O95" s="39">
        <v>4</v>
      </c>
      <c r="P95" s="116" t="str">
        <f>P39</f>
        <v>Mark awarded by assessor - simulation</v>
      </c>
    </row>
    <row r="96" spans="2:16" ht="107.25" customHeight="1" x14ac:dyDescent="0.3">
      <c r="B96" s="131"/>
      <c r="C96" s="131"/>
      <c r="D96" s="131"/>
      <c r="E96" s="131"/>
      <c r="F96" s="131"/>
      <c r="G96" s="131"/>
      <c r="H96" s="112"/>
      <c r="I96" s="114"/>
      <c r="J96" s="115"/>
      <c r="K96" s="40" t="s">
        <v>23</v>
      </c>
      <c r="L96" s="39" t="s">
        <v>37</v>
      </c>
      <c r="M96" s="39" t="s">
        <v>25</v>
      </c>
      <c r="N96" s="39" t="s">
        <v>26</v>
      </c>
      <c r="O96" s="39" t="s">
        <v>27</v>
      </c>
      <c r="P96" s="117"/>
    </row>
    <row r="97" spans="2:16" ht="39.75" customHeight="1" x14ac:dyDescent="0.3">
      <c r="B97" s="122" t="s">
        <v>73</v>
      </c>
      <c r="C97" s="123"/>
      <c r="D97" s="123"/>
      <c r="E97" s="123"/>
      <c r="F97" s="123"/>
      <c r="G97" s="123"/>
      <c r="H97" s="27"/>
      <c r="I97" s="15">
        <v>5</v>
      </c>
      <c r="J97" s="18">
        <f>J98+J99</f>
        <v>5</v>
      </c>
      <c r="K97" s="119" t="str">
        <f>K88</f>
        <v>Weight of mark in the maximum score</v>
      </c>
      <c r="L97" s="120"/>
      <c r="M97" s="120"/>
      <c r="N97" s="120"/>
      <c r="O97" s="121"/>
      <c r="P97" s="55"/>
    </row>
    <row r="98" spans="2:16" ht="58.5" customHeight="1" x14ac:dyDescent="0.3">
      <c r="B98" s="90" t="s">
        <v>74</v>
      </c>
      <c r="C98" s="90"/>
      <c r="D98" s="90"/>
      <c r="E98" s="90"/>
      <c r="F98" s="90"/>
      <c r="G98" s="90"/>
      <c r="H98" s="8" t="s">
        <v>75</v>
      </c>
      <c r="I98" s="42">
        <v>2</v>
      </c>
      <c r="J98" s="20">
        <f>IF(P98=0,K98,(IF(P98=1,L98,(IF(P98=2,M98,(IF(P98=3,N98,(IF(P98=4,O98,N/A)))))))))</f>
        <v>2</v>
      </c>
      <c r="K98" s="43">
        <f>I98/$O$95*$K$95</f>
        <v>0</v>
      </c>
      <c r="L98" s="43">
        <f>I98/$O$95*$L$95</f>
        <v>0.5</v>
      </c>
      <c r="M98" s="43">
        <f>I98/$O$95*$M$95</f>
        <v>1</v>
      </c>
      <c r="N98" s="43">
        <f>I98/$O$95*$N$95</f>
        <v>1.5</v>
      </c>
      <c r="O98" s="43">
        <f>I98/$O$95*$O$95</f>
        <v>2</v>
      </c>
      <c r="P98" s="57">
        <v>4</v>
      </c>
    </row>
    <row r="99" spans="2:16" ht="59.25" customHeight="1" x14ac:dyDescent="0.3">
      <c r="B99" s="90" t="s">
        <v>76</v>
      </c>
      <c r="C99" s="90"/>
      <c r="D99" s="90"/>
      <c r="E99" s="90"/>
      <c r="F99" s="90"/>
      <c r="G99" s="90"/>
      <c r="H99" s="8" t="s">
        <v>77</v>
      </c>
      <c r="I99" s="42">
        <v>3</v>
      </c>
      <c r="J99" s="20">
        <f>IF(P99=0,K99,(IF(P99=1,L99,(IF(P99=2,M99,(IF(P99=3,N99,(IF(P99=4,O99,N/A)))))))))</f>
        <v>3</v>
      </c>
      <c r="K99" s="43">
        <f>I99/$O$95*$K$95</f>
        <v>0</v>
      </c>
      <c r="L99" s="43">
        <f>I99/$O$95*$L$95</f>
        <v>0.75</v>
      </c>
      <c r="M99" s="43">
        <f>I99/$O$95*$M$95</f>
        <v>1.5</v>
      </c>
      <c r="N99" s="43">
        <f>I99/$O$95*$N$95</f>
        <v>2.25</v>
      </c>
      <c r="O99" s="43">
        <f>I99/$O$95*$O$95</f>
        <v>3</v>
      </c>
      <c r="P99" s="57">
        <v>4</v>
      </c>
    </row>
    <row r="100" spans="2:16" ht="27.75" customHeight="1" x14ac:dyDescent="0.3">
      <c r="B100" s="124" t="s">
        <v>78</v>
      </c>
      <c r="C100" s="124"/>
      <c r="D100" s="124"/>
      <c r="E100" s="124"/>
      <c r="F100" s="124"/>
      <c r="G100" s="124"/>
      <c r="H100" s="26"/>
      <c r="I100" s="23">
        <f>I98+I99</f>
        <v>5</v>
      </c>
      <c r="J100" s="23">
        <f>J98+J99</f>
        <v>5</v>
      </c>
      <c r="K100" s="125"/>
      <c r="L100" s="126"/>
      <c r="M100" s="126"/>
      <c r="N100" s="126"/>
      <c r="O100" s="127"/>
      <c r="P100" s="52"/>
    </row>
    <row r="101" spans="2:16" ht="41.25" customHeight="1" x14ac:dyDescent="0.3">
      <c r="B101" s="111" t="s">
        <v>79</v>
      </c>
      <c r="C101" s="111"/>
      <c r="D101" s="111"/>
      <c r="E101" s="111"/>
      <c r="F101" s="111"/>
      <c r="G101" s="111"/>
      <c r="H101" s="112"/>
      <c r="I101" s="113" t="str">
        <f>I95</f>
        <v>Maximum score</v>
      </c>
      <c r="J101" s="115" t="str">
        <f>J95</f>
        <v xml:space="preserve">Mark awarded by assessor converted into points based on the simulation
</v>
      </c>
      <c r="K101" s="39">
        <v>0</v>
      </c>
      <c r="L101" s="39">
        <v>1</v>
      </c>
      <c r="M101" s="39">
        <v>2</v>
      </c>
      <c r="N101" s="39">
        <v>3</v>
      </c>
      <c r="O101" s="39">
        <v>4</v>
      </c>
      <c r="P101" s="116" t="str">
        <f>P39</f>
        <v>Mark awarded by assessor - simulation</v>
      </c>
    </row>
    <row r="102" spans="2:16" ht="69.599999999999994" customHeight="1" x14ac:dyDescent="0.3">
      <c r="B102" s="111"/>
      <c r="C102" s="111"/>
      <c r="D102" s="111"/>
      <c r="E102" s="111"/>
      <c r="F102" s="111"/>
      <c r="G102" s="111"/>
      <c r="H102" s="112"/>
      <c r="I102" s="114"/>
      <c r="J102" s="115"/>
      <c r="K102" s="40" t="s">
        <v>23</v>
      </c>
      <c r="L102" s="39" t="s">
        <v>37</v>
      </c>
      <c r="M102" s="39" t="s">
        <v>25</v>
      </c>
      <c r="N102" s="39" t="s">
        <v>26</v>
      </c>
      <c r="O102" s="39" t="s">
        <v>27</v>
      </c>
      <c r="P102" s="117"/>
    </row>
    <row r="103" spans="2:16" ht="166.5" customHeight="1" x14ac:dyDescent="0.3">
      <c r="B103" s="118" t="s">
        <v>110</v>
      </c>
      <c r="C103" s="118"/>
      <c r="D103" s="118"/>
      <c r="E103" s="118"/>
      <c r="F103" s="118"/>
      <c r="G103" s="118"/>
      <c r="H103" s="27"/>
      <c r="I103" s="15">
        <f>I104+I105+I106+I107+I108+I109+I110</f>
        <v>20</v>
      </c>
      <c r="J103" s="34">
        <f>J104+J105+J106+J107+J108+J109+J110</f>
        <v>20</v>
      </c>
      <c r="K103" s="119" t="str">
        <f>K97</f>
        <v>Weight of mark in the maximum score</v>
      </c>
      <c r="L103" s="120"/>
      <c r="M103" s="120"/>
      <c r="N103" s="120"/>
      <c r="O103" s="121"/>
      <c r="P103" s="55"/>
    </row>
    <row r="104" spans="2:16" ht="72" customHeight="1" x14ac:dyDescent="0.3">
      <c r="B104" s="90" t="s">
        <v>159</v>
      </c>
      <c r="C104" s="90"/>
      <c r="D104" s="90"/>
      <c r="E104" s="90"/>
      <c r="F104" s="90"/>
      <c r="G104" s="90"/>
      <c r="H104" s="19" t="s">
        <v>95</v>
      </c>
      <c r="I104" s="84">
        <v>4</v>
      </c>
      <c r="J104" s="20">
        <f>IF(P104=0,K104,(IF(P104=1,L104,(IF(P104=2,M104,(IF(P104=3,N104,(IF(P104=4,O104,N/A)))))))))</f>
        <v>4</v>
      </c>
      <c r="K104" s="43">
        <f t="shared" ref="K104:K110" si="0">I104/$O$101*$K$101</f>
        <v>0</v>
      </c>
      <c r="L104" s="43">
        <f t="shared" ref="L104:L110" si="1">I104/$O$101*$L$101</f>
        <v>1</v>
      </c>
      <c r="M104" s="43">
        <f t="shared" ref="M104:M110" si="2">I104/$O$101*$M$101</f>
        <v>2</v>
      </c>
      <c r="N104" s="43">
        <f t="shared" ref="N104:N110" si="3">I104/$O$101*$N$101</f>
        <v>3</v>
      </c>
      <c r="O104" s="43">
        <f t="shared" ref="O104:O110" si="4">I104/$O$101*$O$101</f>
        <v>4</v>
      </c>
      <c r="P104" s="57">
        <v>4</v>
      </c>
    </row>
    <row r="105" spans="2:16" ht="38.25" customHeight="1" x14ac:dyDescent="0.3">
      <c r="B105" s="105" t="s">
        <v>160</v>
      </c>
      <c r="C105" s="106"/>
      <c r="D105" s="106"/>
      <c r="E105" s="106"/>
      <c r="F105" s="106"/>
      <c r="G105" s="107"/>
      <c r="H105" s="19" t="s">
        <v>94</v>
      </c>
      <c r="I105" s="84">
        <v>4</v>
      </c>
      <c r="J105" s="20">
        <f>IF(P105=0,K105,(IF(P105=1,L105,(IF(P105=2,M105,(IF(P105=3,N105,(IF(P105=4,O105,N/A)))))))))</f>
        <v>4</v>
      </c>
      <c r="K105" s="43">
        <f t="shared" si="0"/>
        <v>0</v>
      </c>
      <c r="L105" s="43">
        <f t="shared" si="1"/>
        <v>1</v>
      </c>
      <c r="M105" s="43">
        <f t="shared" si="2"/>
        <v>2</v>
      </c>
      <c r="N105" s="43">
        <f t="shared" si="3"/>
        <v>3</v>
      </c>
      <c r="O105" s="43">
        <f t="shared" si="4"/>
        <v>4</v>
      </c>
      <c r="P105" s="57">
        <v>4</v>
      </c>
    </row>
    <row r="106" spans="2:16" ht="38.25" customHeight="1" x14ac:dyDescent="0.3">
      <c r="B106" s="108" t="s">
        <v>101</v>
      </c>
      <c r="C106" s="109"/>
      <c r="D106" s="109"/>
      <c r="E106" s="109"/>
      <c r="F106" s="109"/>
      <c r="G106" s="110"/>
      <c r="H106" s="19" t="s">
        <v>96</v>
      </c>
      <c r="I106" s="51">
        <v>2</v>
      </c>
      <c r="J106" s="20">
        <f>IF(P106=0,K106,(IF(P106=1,L106,(IF(P106=2,M106,(IF(P106=3,N106,(IF(P106=4,O106,N/A)))))))))</f>
        <v>2</v>
      </c>
      <c r="K106" s="43">
        <f t="shared" si="0"/>
        <v>0</v>
      </c>
      <c r="L106" s="43">
        <f t="shared" si="1"/>
        <v>0.5</v>
      </c>
      <c r="M106" s="43">
        <f t="shared" si="2"/>
        <v>1</v>
      </c>
      <c r="N106" s="43">
        <f t="shared" si="3"/>
        <v>1.5</v>
      </c>
      <c r="O106" s="43">
        <f t="shared" si="4"/>
        <v>2</v>
      </c>
      <c r="P106" s="57">
        <v>4</v>
      </c>
    </row>
    <row r="107" spans="2:16" ht="39.75" customHeight="1" x14ac:dyDescent="0.3">
      <c r="B107" s="105" t="s">
        <v>161</v>
      </c>
      <c r="C107" s="106"/>
      <c r="D107" s="106"/>
      <c r="E107" s="106"/>
      <c r="F107" s="106"/>
      <c r="G107" s="107"/>
      <c r="H107" s="19" t="s">
        <v>97</v>
      </c>
      <c r="I107" s="42">
        <v>3</v>
      </c>
      <c r="J107" s="20">
        <f>IF(P107=0,K107,(IF(P107=1,L107,(IF(P107=2,M107,(IF(P107=3,N107,(IF(P107=4,O107,N/A)))))))))</f>
        <v>3</v>
      </c>
      <c r="K107" s="43">
        <f t="shared" si="0"/>
        <v>0</v>
      </c>
      <c r="L107" s="43">
        <f t="shared" si="1"/>
        <v>0.75</v>
      </c>
      <c r="M107" s="43">
        <f t="shared" si="2"/>
        <v>1.5</v>
      </c>
      <c r="N107" s="43">
        <f t="shared" si="3"/>
        <v>2.25</v>
      </c>
      <c r="O107" s="43">
        <f t="shared" si="4"/>
        <v>3</v>
      </c>
      <c r="P107" s="57">
        <v>4</v>
      </c>
    </row>
    <row r="108" spans="2:16" ht="36" customHeight="1" x14ac:dyDescent="0.3">
      <c r="B108" s="90" t="s">
        <v>102</v>
      </c>
      <c r="C108" s="90"/>
      <c r="D108" s="90"/>
      <c r="E108" s="90"/>
      <c r="F108" s="90"/>
      <c r="G108" s="90"/>
      <c r="H108" s="19" t="s">
        <v>98</v>
      </c>
      <c r="I108" s="42">
        <v>2</v>
      </c>
      <c r="J108" s="20">
        <f>IF(P108=0,K108,(IF(P108=1,L108,(IF(P108=2,M108,(IF(P108=3,N108,(IF(P108=4,O108,N/A)))))))))</f>
        <v>2</v>
      </c>
      <c r="K108" s="43">
        <f t="shared" si="0"/>
        <v>0</v>
      </c>
      <c r="L108" s="43">
        <f t="shared" si="1"/>
        <v>0.5</v>
      </c>
      <c r="M108" s="43">
        <f t="shared" si="2"/>
        <v>1</v>
      </c>
      <c r="N108" s="43">
        <f t="shared" si="3"/>
        <v>1.5</v>
      </c>
      <c r="O108" s="43">
        <f t="shared" si="4"/>
        <v>2</v>
      </c>
      <c r="P108" s="57">
        <v>4</v>
      </c>
    </row>
    <row r="109" spans="2:16" ht="77.25" customHeight="1" x14ac:dyDescent="0.3">
      <c r="B109" s="105" t="s">
        <v>162</v>
      </c>
      <c r="C109" s="106"/>
      <c r="D109" s="106"/>
      <c r="E109" s="106"/>
      <c r="F109" s="106"/>
      <c r="G109" s="107"/>
      <c r="H109" s="19" t="s">
        <v>99</v>
      </c>
      <c r="I109" s="42">
        <v>2</v>
      </c>
      <c r="J109" s="20">
        <f>IF(P109=0,K109,(IF(P109=1,L109,(IF(P109=2,M109,(IF(P109=3,N109,(IF(P109=4,O109,N/A)))))))))</f>
        <v>2</v>
      </c>
      <c r="K109" s="43">
        <f t="shared" si="0"/>
        <v>0</v>
      </c>
      <c r="L109" s="43">
        <f t="shared" si="1"/>
        <v>0.5</v>
      </c>
      <c r="M109" s="43">
        <f t="shared" si="2"/>
        <v>1</v>
      </c>
      <c r="N109" s="43">
        <f t="shared" si="3"/>
        <v>1.5</v>
      </c>
      <c r="O109" s="43">
        <f t="shared" si="4"/>
        <v>2</v>
      </c>
      <c r="P109" s="57">
        <v>4</v>
      </c>
    </row>
    <row r="110" spans="2:16" ht="120.75" customHeight="1" x14ac:dyDescent="0.3">
      <c r="B110" s="90" t="s">
        <v>103</v>
      </c>
      <c r="C110" s="90"/>
      <c r="D110" s="90"/>
      <c r="E110" s="90"/>
      <c r="F110" s="90"/>
      <c r="G110" s="90"/>
      <c r="H110" s="19" t="s">
        <v>100</v>
      </c>
      <c r="I110" s="42">
        <v>3</v>
      </c>
      <c r="J110" s="20">
        <f>IF(P110=0,K110,(IF(P110=1,L110,(IF(P110=2,M110,(IF(P110=3,N110,(IF(P110=4,O110,N/A)))))))))</f>
        <v>3</v>
      </c>
      <c r="K110" s="43">
        <f t="shared" si="0"/>
        <v>0</v>
      </c>
      <c r="L110" s="43">
        <f t="shared" si="1"/>
        <v>0.75</v>
      </c>
      <c r="M110" s="43">
        <f t="shared" si="2"/>
        <v>1.5</v>
      </c>
      <c r="N110" s="43">
        <f t="shared" si="3"/>
        <v>2.25</v>
      </c>
      <c r="O110" s="43">
        <f t="shared" si="4"/>
        <v>3</v>
      </c>
      <c r="P110" s="57">
        <v>4</v>
      </c>
    </row>
    <row r="111" spans="2:16" ht="76.5" customHeight="1" x14ac:dyDescent="0.3">
      <c r="B111" s="91" t="s">
        <v>80</v>
      </c>
      <c r="C111" s="91"/>
      <c r="D111" s="91"/>
      <c r="E111" s="91"/>
      <c r="F111" s="91"/>
      <c r="G111" s="91"/>
      <c r="H111" s="29"/>
      <c r="I111" s="22">
        <f>I110+I109+I108+I107+I106+I105+I104</f>
        <v>20</v>
      </c>
      <c r="J111" s="35">
        <f>J104+J105+J106+J107+J108+J109+J110</f>
        <v>20</v>
      </c>
      <c r="K111" s="92"/>
      <c r="L111" s="93"/>
      <c r="M111" s="93"/>
      <c r="N111" s="93"/>
      <c r="O111" s="94"/>
      <c r="P111" s="56"/>
    </row>
    <row r="112" spans="2:16" ht="42" customHeight="1" x14ac:dyDescent="0.3">
      <c r="B112" s="95" t="s">
        <v>81</v>
      </c>
      <c r="C112" s="96"/>
      <c r="D112" s="96"/>
      <c r="E112" s="96"/>
      <c r="F112" s="96"/>
      <c r="G112" s="96"/>
      <c r="H112" s="96"/>
      <c r="I112" s="82">
        <f>I111+I100+I94</f>
        <v>40</v>
      </c>
      <c r="J112" s="36">
        <f>J94+J100+J111</f>
        <v>40</v>
      </c>
      <c r="K112" s="97"/>
      <c r="L112" s="98"/>
      <c r="M112" s="98"/>
      <c r="N112" s="98"/>
      <c r="O112" s="99"/>
      <c r="P112" s="60"/>
    </row>
    <row r="113" spans="2:16" ht="39.75" customHeight="1" x14ac:dyDescent="0.3">
      <c r="B113" s="100" t="s">
        <v>82</v>
      </c>
      <c r="C113" s="101"/>
      <c r="D113" s="101"/>
      <c r="E113" s="101"/>
      <c r="F113" s="101"/>
      <c r="G113" s="101"/>
      <c r="H113" s="101"/>
      <c r="I113" s="37">
        <f>I112+I84</f>
        <v>100</v>
      </c>
      <c r="J113" s="38">
        <f>J112+J84</f>
        <v>94.5</v>
      </c>
      <c r="K113" s="102"/>
      <c r="L113" s="103"/>
      <c r="M113" s="103"/>
      <c r="N113" s="103"/>
      <c r="O113" s="104"/>
      <c r="P113" s="53"/>
    </row>
    <row r="114" spans="2:16" ht="89.25" customHeight="1" x14ac:dyDescent="0.3">
      <c r="B114" s="189" t="s">
        <v>204</v>
      </c>
      <c r="C114" s="189"/>
      <c r="D114" s="189"/>
      <c r="E114" s="189"/>
      <c r="F114" s="189"/>
      <c r="G114" s="189"/>
      <c r="H114" s="189"/>
      <c r="I114" s="189"/>
      <c r="J114" s="189"/>
      <c r="K114" s="189"/>
      <c r="L114" s="189"/>
      <c r="M114" s="189"/>
      <c r="N114" s="189"/>
      <c r="O114" s="189"/>
      <c r="P114" s="189"/>
    </row>
  </sheetData>
  <protectedRanges>
    <protectedRange sqref="P38:P113" name="Range1"/>
  </protectedRanges>
  <mergeCells count="168">
    <mergeCell ref="B114:P114"/>
    <mergeCell ref="B1:O1"/>
    <mergeCell ref="B8:O8"/>
    <mergeCell ref="B9:O9"/>
    <mergeCell ref="B10:O10"/>
    <mergeCell ref="B11:O11"/>
    <mergeCell ref="B12:O12"/>
    <mergeCell ref="B13:O13"/>
    <mergeCell ref="B2:O2"/>
    <mergeCell ref="B3:O3"/>
    <mergeCell ref="B4:O4"/>
    <mergeCell ref="B5:O5"/>
    <mergeCell ref="B6:O6"/>
    <mergeCell ref="B7:O7"/>
    <mergeCell ref="B19:I19"/>
    <mergeCell ref="J19:O19"/>
    <mergeCell ref="B20:I20"/>
    <mergeCell ref="J20:O20"/>
    <mergeCell ref="B21:I21"/>
    <mergeCell ref="J21:O21"/>
    <mergeCell ref="B14:O14"/>
    <mergeCell ref="B15:O15"/>
    <mergeCell ref="B16:O16"/>
    <mergeCell ref="B17:O17"/>
    <mergeCell ref="B18:I18"/>
    <mergeCell ref="J18:O18"/>
    <mergeCell ref="B25:I25"/>
    <mergeCell ref="J25:O25"/>
    <mergeCell ref="B26:I26"/>
    <mergeCell ref="J26:O26"/>
    <mergeCell ref="B27:I27"/>
    <mergeCell ref="J27:O27"/>
    <mergeCell ref="B22:I22"/>
    <mergeCell ref="J22:O22"/>
    <mergeCell ref="B23:I23"/>
    <mergeCell ref="J23:O23"/>
    <mergeCell ref="B24:I24"/>
    <mergeCell ref="J24:O24"/>
    <mergeCell ref="B37:O37"/>
    <mergeCell ref="B38:O38"/>
    <mergeCell ref="B39:G40"/>
    <mergeCell ref="H39:H40"/>
    <mergeCell ref="I39:I40"/>
    <mergeCell ref="J39:J40"/>
    <mergeCell ref="B28:I28"/>
    <mergeCell ref="J28:O28"/>
    <mergeCell ref="B29:O29"/>
    <mergeCell ref="B30:O30"/>
    <mergeCell ref="B31:G36"/>
    <mergeCell ref="H31:H36"/>
    <mergeCell ref="I31:I36"/>
    <mergeCell ref="K31:O36"/>
    <mergeCell ref="B45:G45"/>
    <mergeCell ref="B46:G46"/>
    <mergeCell ref="B47:G47"/>
    <mergeCell ref="B48:G48"/>
    <mergeCell ref="K48:O48"/>
    <mergeCell ref="P39:P40"/>
    <mergeCell ref="B41:G41"/>
    <mergeCell ref="K41:O41"/>
    <mergeCell ref="B42:G42"/>
    <mergeCell ref="B43:G43"/>
    <mergeCell ref="B44:G44"/>
    <mergeCell ref="K44:O44"/>
    <mergeCell ref="P51:P52"/>
    <mergeCell ref="B53:G53"/>
    <mergeCell ref="K53:O53"/>
    <mergeCell ref="B54:G54"/>
    <mergeCell ref="B55:G55"/>
    <mergeCell ref="B49:G49"/>
    <mergeCell ref="B50:G50"/>
    <mergeCell ref="K50:O50"/>
    <mergeCell ref="B51:G52"/>
    <mergeCell ref="H51:H52"/>
    <mergeCell ref="I51:I52"/>
    <mergeCell ref="J51:J52"/>
    <mergeCell ref="P57:P58"/>
    <mergeCell ref="B59:G59"/>
    <mergeCell ref="K59:O59"/>
    <mergeCell ref="B60:G60"/>
    <mergeCell ref="B62:G62"/>
    <mergeCell ref="B63:G63"/>
    <mergeCell ref="B56:G56"/>
    <mergeCell ref="K56:O56"/>
    <mergeCell ref="B57:G58"/>
    <mergeCell ref="H57:H58"/>
    <mergeCell ref="I57:I58"/>
    <mergeCell ref="J57:J58"/>
    <mergeCell ref="B61:G61"/>
    <mergeCell ref="B68:G69"/>
    <mergeCell ref="H68:H69"/>
    <mergeCell ref="I68:I69"/>
    <mergeCell ref="J68:J69"/>
    <mergeCell ref="P68:P69"/>
    <mergeCell ref="B70:G70"/>
    <mergeCell ref="K70:O70"/>
    <mergeCell ref="B64:G64"/>
    <mergeCell ref="K64:O64"/>
    <mergeCell ref="B65:G65"/>
    <mergeCell ref="B66:G66"/>
    <mergeCell ref="B67:G67"/>
    <mergeCell ref="K67:O67"/>
    <mergeCell ref="B76:G77"/>
    <mergeCell ref="H76:H77"/>
    <mergeCell ref="I76:I77"/>
    <mergeCell ref="J76:J77"/>
    <mergeCell ref="P76:P77"/>
    <mergeCell ref="B78:H78"/>
    <mergeCell ref="K78:O78"/>
    <mergeCell ref="B71:G71"/>
    <mergeCell ref="B72:G72"/>
    <mergeCell ref="B73:G73"/>
    <mergeCell ref="B74:G74"/>
    <mergeCell ref="B75:G75"/>
    <mergeCell ref="K75:O75"/>
    <mergeCell ref="B84:H84"/>
    <mergeCell ref="B85:O85"/>
    <mergeCell ref="B86:G87"/>
    <mergeCell ref="H86:H87"/>
    <mergeCell ref="I86:I87"/>
    <mergeCell ref="J86:J87"/>
    <mergeCell ref="B79:G79"/>
    <mergeCell ref="B80:G80"/>
    <mergeCell ref="B81:G81"/>
    <mergeCell ref="B82:G82"/>
    <mergeCell ref="B83:G83"/>
    <mergeCell ref="K83:O83"/>
    <mergeCell ref="B92:G92"/>
    <mergeCell ref="B93:G93"/>
    <mergeCell ref="B94:G94"/>
    <mergeCell ref="K94:O94"/>
    <mergeCell ref="B95:G96"/>
    <mergeCell ref="H95:H96"/>
    <mergeCell ref="I95:I96"/>
    <mergeCell ref="J95:J96"/>
    <mergeCell ref="P86:P87"/>
    <mergeCell ref="B88:G88"/>
    <mergeCell ref="K88:O88"/>
    <mergeCell ref="B89:G89"/>
    <mergeCell ref="B90:G90"/>
    <mergeCell ref="B91:G91"/>
    <mergeCell ref="B101:G102"/>
    <mergeCell ref="H101:H102"/>
    <mergeCell ref="I101:I102"/>
    <mergeCell ref="J101:J102"/>
    <mergeCell ref="P101:P102"/>
    <mergeCell ref="B103:G103"/>
    <mergeCell ref="K103:O103"/>
    <mergeCell ref="P95:P96"/>
    <mergeCell ref="B97:G97"/>
    <mergeCell ref="K97:O97"/>
    <mergeCell ref="B98:G98"/>
    <mergeCell ref="B99:G99"/>
    <mergeCell ref="B100:G100"/>
    <mergeCell ref="K100:O100"/>
    <mergeCell ref="B110:G110"/>
    <mergeCell ref="B111:G111"/>
    <mergeCell ref="K111:O111"/>
    <mergeCell ref="B112:H112"/>
    <mergeCell ref="K112:O112"/>
    <mergeCell ref="B113:H113"/>
    <mergeCell ref="K113:O113"/>
    <mergeCell ref="B104:G104"/>
    <mergeCell ref="B105:G105"/>
    <mergeCell ref="B106:G106"/>
    <mergeCell ref="B107:G107"/>
    <mergeCell ref="B108:G108"/>
    <mergeCell ref="B109:G109"/>
  </mergeCells>
  <pageMargins left="0.7" right="0.7" top="0.75" bottom="0.75" header="0.3" footer="0.3"/>
  <pageSetup paperSize="9" scale="46" fitToHeight="0" orientation="landscape" r:id="rId1"/>
  <rowBreaks count="1" manualBreakCount="1">
    <brk id="37" max="1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8"/>
  <sheetViews>
    <sheetView tabSelected="1" view="pageBreakPreview" topLeftCell="A16" zoomScaleNormal="100" zoomScaleSheetLayoutView="100" workbookViewId="0">
      <selection activeCell="C16" sqref="C16:I16"/>
    </sheetView>
  </sheetViews>
  <sheetFormatPr defaultRowHeight="15" x14ac:dyDescent="0.25"/>
  <cols>
    <col min="2" max="2" width="17.42578125" style="45" customWidth="1"/>
    <col min="3" max="3" width="9.140625" style="45"/>
    <col min="4" max="4" width="15.85546875" style="45" customWidth="1"/>
    <col min="5" max="7" width="9.140625" style="45"/>
    <col min="8" max="8" width="29.5703125" style="45" customWidth="1"/>
    <col min="9" max="9" width="43.7109375" style="45" customWidth="1"/>
    <col min="10" max="12" width="9.140625" style="45"/>
    <col min="13" max="13" width="25.85546875" style="45" customWidth="1"/>
    <col min="14" max="14" width="22.85546875" style="45" customWidth="1"/>
    <col min="15" max="15" width="28.7109375" style="45" customWidth="1"/>
    <col min="16" max="16" width="16.85546875" style="45" customWidth="1"/>
    <col min="17" max="17" width="9.140625" style="45"/>
  </cols>
  <sheetData>
    <row r="1" spans="2:16" ht="72" customHeight="1" x14ac:dyDescent="0.35">
      <c r="B1" s="87" t="s">
        <v>152</v>
      </c>
      <c r="C1" s="87"/>
      <c r="D1" s="87"/>
      <c r="E1" s="87"/>
      <c r="F1" s="87"/>
      <c r="G1" s="87"/>
      <c r="H1" s="87"/>
      <c r="I1" s="87"/>
      <c r="J1" s="87"/>
      <c r="K1" s="87"/>
      <c r="L1" s="87"/>
      <c r="M1" s="87"/>
      <c r="N1" s="87"/>
      <c r="O1" s="87"/>
      <c r="P1" s="87"/>
    </row>
    <row r="2" spans="2:16" ht="24.75" customHeight="1" x14ac:dyDescent="0.25">
      <c r="B2" s="203"/>
      <c r="C2" s="203"/>
      <c r="D2" s="203"/>
      <c r="E2" s="203"/>
      <c r="F2" s="203"/>
      <c r="G2" s="203"/>
      <c r="H2" s="203"/>
      <c r="I2" s="203"/>
      <c r="J2" s="203"/>
      <c r="K2" s="203"/>
      <c r="L2" s="203"/>
      <c r="M2" s="203"/>
      <c r="N2" s="203"/>
      <c r="O2" s="203"/>
      <c r="P2" s="203"/>
    </row>
    <row r="3" spans="2:16" ht="31.5" customHeight="1" x14ac:dyDescent="0.25">
      <c r="B3" s="203" t="s">
        <v>114</v>
      </c>
      <c r="C3" s="203"/>
      <c r="D3" s="203"/>
      <c r="E3" s="203"/>
      <c r="F3" s="203"/>
      <c r="G3" s="203"/>
      <c r="H3" s="203"/>
      <c r="I3" s="203"/>
      <c r="J3" s="203"/>
      <c r="K3" s="203"/>
      <c r="L3" s="203"/>
      <c r="M3" s="203"/>
      <c r="N3" s="203"/>
      <c r="O3" s="203"/>
      <c r="P3" s="203"/>
    </row>
    <row r="4" spans="2:16" ht="90.75" customHeight="1" x14ac:dyDescent="0.25">
      <c r="B4" s="241" t="s">
        <v>115</v>
      </c>
      <c r="C4" s="242"/>
      <c r="D4" s="242"/>
      <c r="E4" s="242"/>
      <c r="F4" s="242"/>
      <c r="G4" s="242"/>
      <c r="H4" s="242"/>
      <c r="I4" s="242"/>
      <c r="J4" s="242"/>
      <c r="K4" s="242"/>
      <c r="L4" s="242"/>
      <c r="M4" s="242"/>
      <c r="N4" s="242"/>
      <c r="O4" s="242"/>
      <c r="P4" s="243"/>
    </row>
    <row r="5" spans="2:16" ht="234.75" customHeight="1" x14ac:dyDescent="0.25">
      <c r="B5" s="108" t="s">
        <v>116</v>
      </c>
      <c r="C5" s="109"/>
      <c r="D5" s="109"/>
      <c r="E5" s="109"/>
      <c r="F5" s="109"/>
      <c r="G5" s="109"/>
      <c r="H5" s="109"/>
      <c r="I5" s="109"/>
      <c r="J5" s="109"/>
      <c r="K5" s="109"/>
      <c r="L5" s="109"/>
      <c r="M5" s="109"/>
      <c r="N5" s="109"/>
      <c r="O5" s="109"/>
      <c r="P5" s="110"/>
    </row>
    <row r="6" spans="2:16" ht="184.5" customHeight="1" x14ac:dyDescent="0.25">
      <c r="B6" s="232" t="s">
        <v>136</v>
      </c>
      <c r="C6" s="233"/>
      <c r="D6" s="233"/>
      <c r="E6" s="233"/>
      <c r="F6" s="233"/>
      <c r="G6" s="233"/>
      <c r="H6" s="233"/>
      <c r="I6" s="233"/>
      <c r="J6" s="233"/>
      <c r="K6" s="233"/>
      <c r="L6" s="233"/>
      <c r="M6" s="233"/>
      <c r="N6" s="233"/>
      <c r="O6" s="233"/>
      <c r="P6" s="234"/>
    </row>
    <row r="7" spans="2:16" ht="15" customHeight="1" x14ac:dyDescent="0.25">
      <c r="B7" s="244" t="s">
        <v>117</v>
      </c>
      <c r="C7" s="245"/>
      <c r="D7" s="245"/>
      <c r="E7" s="245"/>
      <c r="F7" s="245"/>
      <c r="G7" s="245"/>
      <c r="H7" s="245"/>
      <c r="I7" s="245"/>
      <c r="J7" s="245"/>
      <c r="K7" s="245"/>
      <c r="L7" s="245"/>
      <c r="M7" s="245"/>
      <c r="N7" s="245"/>
      <c r="O7" s="245"/>
      <c r="P7" s="246"/>
    </row>
    <row r="8" spans="2:16" ht="33.75" customHeight="1" x14ac:dyDescent="0.25">
      <c r="B8" s="46" t="s">
        <v>85</v>
      </c>
      <c r="C8" s="250" t="s">
        <v>118</v>
      </c>
      <c r="D8" s="251"/>
      <c r="E8" s="251"/>
      <c r="F8" s="251"/>
      <c r="G8" s="251"/>
      <c r="H8" s="251"/>
      <c r="I8" s="252"/>
      <c r="J8" s="247" t="s">
        <v>119</v>
      </c>
      <c r="K8" s="249"/>
      <c r="L8" s="249"/>
      <c r="M8" s="248"/>
      <c r="N8" s="47" t="s">
        <v>120</v>
      </c>
      <c r="O8" s="247" t="s">
        <v>121</v>
      </c>
      <c r="P8" s="248"/>
    </row>
    <row r="9" spans="2:16" ht="42" customHeight="1" x14ac:dyDescent="0.3">
      <c r="B9" s="62" t="s">
        <v>123</v>
      </c>
      <c r="C9" s="219" t="s">
        <v>138</v>
      </c>
      <c r="D9" s="220"/>
      <c r="E9" s="220"/>
      <c r="F9" s="220"/>
      <c r="G9" s="220"/>
      <c r="H9" s="220"/>
      <c r="I9" s="221"/>
      <c r="J9" s="227" t="s">
        <v>137</v>
      </c>
      <c r="K9" s="228"/>
      <c r="L9" s="228"/>
      <c r="M9" s="229"/>
      <c r="N9" s="49" t="s">
        <v>127</v>
      </c>
      <c r="O9" s="230"/>
      <c r="P9" s="231"/>
    </row>
    <row r="10" spans="2:16" ht="201" customHeight="1" x14ac:dyDescent="0.3">
      <c r="B10" s="253" t="s">
        <v>122</v>
      </c>
      <c r="C10" s="219" t="s">
        <v>129</v>
      </c>
      <c r="D10" s="220"/>
      <c r="E10" s="220"/>
      <c r="F10" s="220"/>
      <c r="G10" s="220"/>
      <c r="H10" s="220"/>
      <c r="I10" s="221"/>
      <c r="J10" s="219" t="s">
        <v>128</v>
      </c>
      <c r="K10" s="220"/>
      <c r="L10" s="220"/>
      <c r="M10" s="221"/>
      <c r="N10" s="50"/>
      <c r="O10" s="230"/>
      <c r="P10" s="231"/>
    </row>
    <row r="11" spans="2:16" ht="269.25" customHeight="1" x14ac:dyDescent="0.3">
      <c r="B11" s="254"/>
      <c r="C11" s="219" t="s">
        <v>130</v>
      </c>
      <c r="D11" s="220"/>
      <c r="E11" s="220"/>
      <c r="F11" s="220"/>
      <c r="G11" s="220"/>
      <c r="H11" s="220"/>
      <c r="I11" s="221"/>
      <c r="J11" s="232" t="s">
        <v>131</v>
      </c>
      <c r="K11" s="233"/>
      <c r="L11" s="233"/>
      <c r="M11" s="234"/>
      <c r="N11" s="7"/>
      <c r="O11" s="222"/>
      <c r="P11" s="223"/>
    </row>
    <row r="12" spans="2:16" ht="409.5" customHeight="1" x14ac:dyDescent="0.3">
      <c r="B12" s="254"/>
      <c r="C12" s="219" t="s">
        <v>133</v>
      </c>
      <c r="D12" s="220"/>
      <c r="E12" s="220"/>
      <c r="F12" s="220"/>
      <c r="G12" s="220"/>
      <c r="H12" s="220"/>
      <c r="I12" s="221"/>
      <c r="J12" s="224" t="s">
        <v>132</v>
      </c>
      <c r="K12" s="225"/>
      <c r="L12" s="225"/>
      <c r="M12" s="226"/>
      <c r="N12" s="7"/>
      <c r="O12" s="222"/>
      <c r="P12" s="223"/>
    </row>
    <row r="13" spans="2:16" ht="254.25" customHeight="1" x14ac:dyDescent="0.3">
      <c r="B13" s="255"/>
      <c r="C13" s="219" t="s">
        <v>135</v>
      </c>
      <c r="D13" s="220"/>
      <c r="E13" s="220"/>
      <c r="F13" s="220"/>
      <c r="G13" s="220"/>
      <c r="H13" s="220"/>
      <c r="I13" s="221"/>
      <c r="J13" s="224" t="s">
        <v>134</v>
      </c>
      <c r="K13" s="225"/>
      <c r="L13" s="225"/>
      <c r="M13" s="226"/>
      <c r="N13" s="7"/>
      <c r="O13" s="222"/>
      <c r="P13" s="223"/>
    </row>
    <row r="14" spans="2:16" ht="177" customHeight="1" x14ac:dyDescent="0.3">
      <c r="B14" s="48" t="s">
        <v>124</v>
      </c>
      <c r="C14" s="219" t="s">
        <v>141</v>
      </c>
      <c r="D14" s="220"/>
      <c r="E14" s="220"/>
      <c r="F14" s="220"/>
      <c r="G14" s="220"/>
      <c r="H14" s="220"/>
      <c r="I14" s="221"/>
      <c r="J14" s="224" t="s">
        <v>139</v>
      </c>
      <c r="K14" s="225"/>
      <c r="L14" s="225"/>
      <c r="M14" s="226"/>
      <c r="N14" s="7"/>
      <c r="O14" s="222"/>
      <c r="P14" s="223"/>
    </row>
    <row r="15" spans="2:16" ht="185.25" customHeight="1" x14ac:dyDescent="0.3">
      <c r="B15" s="48" t="s">
        <v>125</v>
      </c>
      <c r="C15" s="219" t="s">
        <v>142</v>
      </c>
      <c r="D15" s="220"/>
      <c r="E15" s="220"/>
      <c r="F15" s="220"/>
      <c r="G15" s="220"/>
      <c r="H15" s="220"/>
      <c r="I15" s="221"/>
      <c r="J15" s="235" t="s">
        <v>140</v>
      </c>
      <c r="K15" s="235"/>
      <c r="L15" s="235"/>
      <c r="M15" s="235"/>
      <c r="N15" s="7"/>
      <c r="O15" s="236"/>
      <c r="P15" s="236"/>
    </row>
    <row r="16" spans="2:16" ht="362.25" customHeight="1" x14ac:dyDescent="0.3">
      <c r="B16" s="48" t="s">
        <v>126</v>
      </c>
      <c r="C16" s="219" t="s">
        <v>205</v>
      </c>
      <c r="D16" s="220"/>
      <c r="E16" s="220"/>
      <c r="F16" s="220"/>
      <c r="G16" s="220"/>
      <c r="H16" s="220"/>
      <c r="I16" s="221"/>
      <c r="J16" s="235" t="s">
        <v>143</v>
      </c>
      <c r="K16" s="235"/>
      <c r="L16" s="235"/>
      <c r="M16" s="235"/>
      <c r="N16" s="7"/>
      <c r="O16" s="236"/>
      <c r="P16" s="236"/>
    </row>
    <row r="17" spans="2:16" ht="16.5" x14ac:dyDescent="0.25">
      <c r="B17" s="237"/>
      <c r="C17" s="238"/>
      <c r="D17" s="238"/>
      <c r="E17" s="238"/>
      <c r="F17" s="238"/>
      <c r="G17" s="238"/>
      <c r="H17" s="238"/>
      <c r="I17" s="238"/>
      <c r="J17" s="238"/>
      <c r="K17" s="238"/>
      <c r="L17" s="238"/>
      <c r="M17" s="238"/>
      <c r="N17" s="238"/>
      <c r="O17" s="238"/>
      <c r="P17" s="239"/>
    </row>
    <row r="18" spans="2:16" ht="169.5" customHeight="1" x14ac:dyDescent="0.25">
      <c r="B18" s="240" t="s">
        <v>144</v>
      </c>
      <c r="C18" s="240"/>
      <c r="D18" s="240"/>
      <c r="E18" s="240"/>
      <c r="F18" s="240"/>
      <c r="G18" s="240"/>
      <c r="H18" s="240"/>
      <c r="I18" s="240"/>
      <c r="J18" s="240"/>
      <c r="K18" s="240"/>
      <c r="L18" s="240"/>
      <c r="M18" s="240"/>
      <c r="N18" s="240"/>
      <c r="O18" s="240"/>
      <c r="P18" s="240"/>
    </row>
  </sheetData>
  <mergeCells count="37">
    <mergeCell ref="B1:P1"/>
    <mergeCell ref="B17:P17"/>
    <mergeCell ref="B18:P18"/>
    <mergeCell ref="B2:P2"/>
    <mergeCell ref="B4:P4"/>
    <mergeCell ref="B5:P5"/>
    <mergeCell ref="B6:P6"/>
    <mergeCell ref="B7:P7"/>
    <mergeCell ref="O8:P8"/>
    <mergeCell ref="J8:M8"/>
    <mergeCell ref="C9:I9"/>
    <mergeCell ref="C10:I10"/>
    <mergeCell ref="C11:I11"/>
    <mergeCell ref="C8:I8"/>
    <mergeCell ref="C12:I12"/>
    <mergeCell ref="B10:B13"/>
    <mergeCell ref="C16:I16"/>
    <mergeCell ref="J15:M15"/>
    <mergeCell ref="J16:M16"/>
    <mergeCell ref="O14:P14"/>
    <mergeCell ref="O15:P15"/>
    <mergeCell ref="O16:P16"/>
    <mergeCell ref="J14:M14"/>
    <mergeCell ref="B3:P3"/>
    <mergeCell ref="C13:I13"/>
    <mergeCell ref="O13:P13"/>
    <mergeCell ref="C14:I14"/>
    <mergeCell ref="C15:I15"/>
    <mergeCell ref="J13:M13"/>
    <mergeCell ref="J9:M9"/>
    <mergeCell ref="O9:P9"/>
    <mergeCell ref="O10:P10"/>
    <mergeCell ref="O11:P11"/>
    <mergeCell ref="O12:P12"/>
    <mergeCell ref="J10:M10"/>
    <mergeCell ref="J11:M11"/>
    <mergeCell ref="J12:M12"/>
  </mergeCells>
  <pageMargins left="0.7" right="0.7" top="0.75" bottom="0.75" header="0.3" footer="0.3"/>
  <pageSetup paperSize="8"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 </vt:lpstr>
      <vt:lpstr>Phase 2 State aid assessment</vt:lpstr>
      <vt:lpstr>'Phase 1'!Print_Area</vt:lpstr>
      <vt:lpstr>'Phase 2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Octavian Deaconu</cp:lastModifiedBy>
  <cp:lastPrinted>2025-11-04T11:08:20Z</cp:lastPrinted>
  <dcterms:created xsi:type="dcterms:W3CDTF">2022-10-04T11:28:38Z</dcterms:created>
  <dcterms:modified xsi:type="dcterms:W3CDTF">2026-02-13T07:22:20Z</dcterms:modified>
</cp:coreProperties>
</file>